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mbedoyal\Desktop\"/>
    </mc:Choice>
  </mc:AlternateContent>
  <bookViews>
    <workbookView xWindow="0" yWindow="0" windowWidth="24000" windowHeight="9735"/>
  </bookViews>
  <sheets>
    <sheet name="1.Formato de creación QUIPU" sheetId="5" r:id="rId1"/>
    <sheet name="2. Presupuesto Detallado" sheetId="10" r:id="rId2"/>
    <sheet name="Resumen" sheetId="7" state="hidden" r:id="rId3"/>
    <sheet name="3.Complejidad Proyectos " sheetId="9" r:id="rId4"/>
    <sheet name="Parametros" sheetId="3" state="hidden" r:id="rId5"/>
    <sheet name="4.Formato para Liquidación" sheetId="6" state="hidden" r:id="rId6"/>
    <sheet name="Hoja1" sheetId="4" state="hidden" r:id="rId7"/>
  </sheets>
  <externalReferences>
    <externalReference r:id="rId8"/>
    <externalReference r:id="rId9"/>
  </externalReferences>
  <definedNames>
    <definedName name="_xlnm.Print_Area" localSheetId="0">'1.Formato de creación QUIPU'!$A$1:$G$60</definedName>
  </definedNames>
  <calcPr calcId="152511"/>
</workbook>
</file>

<file path=xl/calcChain.xml><?xml version="1.0" encoding="utf-8"?>
<calcChain xmlns="http://schemas.openxmlformats.org/spreadsheetml/2006/main">
  <c r="L37" i="10" l="1"/>
  <c r="L36" i="10"/>
  <c r="G46" i="5" l="1"/>
  <c r="I104" i="10" l="1"/>
  <c r="I107" i="10"/>
  <c r="I93" i="10"/>
  <c r="H25" i="5" l="1"/>
  <c r="G51" i="5"/>
  <c r="G50" i="5"/>
  <c r="G49" i="5"/>
  <c r="G48" i="5"/>
  <c r="G47" i="5"/>
  <c r="G45" i="5"/>
  <c r="G44" i="5"/>
  <c r="G43" i="5"/>
  <c r="G42" i="5"/>
  <c r="G41" i="5"/>
  <c r="G40" i="5"/>
  <c r="G39" i="5"/>
  <c r="G38" i="5"/>
  <c r="G37" i="5"/>
  <c r="G36" i="5"/>
  <c r="G35" i="5"/>
  <c r="G34" i="5"/>
  <c r="G32" i="5"/>
  <c r="G29" i="5"/>
  <c r="B7" i="6" l="1"/>
  <c r="E296" i="10" l="1"/>
  <c r="E295" i="10"/>
  <c r="E294" i="10"/>
  <c r="E293" i="10"/>
  <c r="E292" i="10"/>
  <c r="E291" i="10"/>
  <c r="E255" i="10"/>
  <c r="E254" i="10"/>
  <c r="E253" i="10"/>
  <c r="E252" i="10"/>
  <c r="E251" i="10"/>
  <c r="E250" i="10"/>
  <c r="E235" i="10"/>
  <c r="E239" i="10"/>
  <c r="E238" i="10"/>
  <c r="E237" i="10"/>
  <c r="E236" i="10"/>
  <c r="E234" i="10"/>
  <c r="E221" i="10"/>
  <c r="E220" i="10"/>
  <c r="E219" i="10"/>
  <c r="E218" i="10"/>
  <c r="E217" i="10"/>
  <c r="E216" i="10"/>
  <c r="E222" i="10" s="1"/>
  <c r="E190" i="10"/>
  <c r="E189" i="10"/>
  <c r="E188" i="10"/>
  <c r="E187" i="10"/>
  <c r="E186" i="10"/>
  <c r="E185" i="10"/>
  <c r="E184" i="10"/>
  <c r="E191" i="10" s="1"/>
  <c r="F126" i="10"/>
  <c r="F125" i="10"/>
  <c r="F124" i="10"/>
  <c r="F123" i="10"/>
  <c r="F122" i="10"/>
  <c r="F121" i="10"/>
  <c r="F120" i="10"/>
  <c r="F150" i="10"/>
  <c r="G150" i="10" s="1"/>
  <c r="F110" i="10"/>
  <c r="H110" i="10" s="1"/>
  <c r="I110" i="10" s="1"/>
  <c r="F109" i="10"/>
  <c r="H109" i="10" s="1"/>
  <c r="I109" i="10" s="1"/>
  <c r="F108" i="10"/>
  <c r="H108" i="10" s="1"/>
  <c r="I108" i="10" s="1"/>
  <c r="F107" i="10"/>
  <c r="H107" i="10" s="1"/>
  <c r="F106" i="10"/>
  <c r="H106" i="10" s="1"/>
  <c r="I106" i="10" s="1"/>
  <c r="F105" i="10"/>
  <c r="H105" i="10" s="1"/>
  <c r="I105" i="10" s="1"/>
  <c r="F104" i="10"/>
  <c r="O90" i="10"/>
  <c r="Q90" i="10" s="1"/>
  <c r="R90" i="10" s="1"/>
  <c r="O91" i="10"/>
  <c r="Q91" i="10" s="1"/>
  <c r="R91" i="10" s="1"/>
  <c r="O92" i="10"/>
  <c r="Q92" i="10" s="1"/>
  <c r="R92" i="10" s="1"/>
  <c r="O93" i="10"/>
  <c r="Q93" i="10" s="1"/>
  <c r="R93" i="10" s="1"/>
  <c r="O94" i="10"/>
  <c r="Q94" i="10" s="1"/>
  <c r="R94" i="10" s="1"/>
  <c r="O95" i="10"/>
  <c r="Q95" i="10" s="1"/>
  <c r="R95" i="10" s="1"/>
  <c r="O89" i="10"/>
  <c r="H94" i="10"/>
  <c r="I94" i="10" s="1"/>
  <c r="H95" i="10"/>
  <c r="I95" i="10" s="1"/>
  <c r="F90" i="10"/>
  <c r="H90" i="10" s="1"/>
  <c r="I90" i="10" s="1"/>
  <c r="F91" i="10"/>
  <c r="H91" i="10" s="1"/>
  <c r="I91" i="10" s="1"/>
  <c r="F92" i="10"/>
  <c r="H92" i="10" s="1"/>
  <c r="I92" i="10" s="1"/>
  <c r="F93" i="10"/>
  <c r="H93" i="10" s="1"/>
  <c r="F94" i="10"/>
  <c r="F95" i="10"/>
  <c r="F89" i="10"/>
  <c r="F111" i="10" l="1"/>
  <c r="E297" i="10"/>
  <c r="E256" i="10"/>
  <c r="F127" i="10"/>
  <c r="E240" i="10"/>
  <c r="H104" i="10"/>
  <c r="O96" i="10"/>
  <c r="Q89" i="10"/>
  <c r="F96" i="10"/>
  <c r="H89" i="10"/>
  <c r="I78" i="10"/>
  <c r="J78" i="10" s="1"/>
  <c r="H73" i="10"/>
  <c r="I73" i="10" s="1"/>
  <c r="J73" i="10" s="1"/>
  <c r="H74" i="10"/>
  <c r="I74" i="10" s="1"/>
  <c r="J74" i="10" s="1"/>
  <c r="H75" i="10"/>
  <c r="I75" i="10" s="1"/>
  <c r="J75" i="10" s="1"/>
  <c r="H76" i="10"/>
  <c r="I76" i="10" s="1"/>
  <c r="J76" i="10" s="1"/>
  <c r="H77" i="10"/>
  <c r="I77" i="10" s="1"/>
  <c r="J77" i="10" s="1"/>
  <c r="H78" i="10"/>
  <c r="H72" i="10"/>
  <c r="J66" i="10"/>
  <c r="G62" i="10"/>
  <c r="G63" i="10"/>
  <c r="G64" i="10"/>
  <c r="I64" i="10" s="1"/>
  <c r="J64" i="10" s="1"/>
  <c r="G65" i="10"/>
  <c r="G66" i="10"/>
  <c r="I66" i="10" s="1"/>
  <c r="G67" i="10"/>
  <c r="G61" i="10"/>
  <c r="I61" i="10" s="1"/>
  <c r="J61" i="10" s="1"/>
  <c r="G22" i="10"/>
  <c r="H22" i="10" s="1"/>
  <c r="G23" i="10"/>
  <c r="H23" i="10" s="1"/>
  <c r="G24" i="10"/>
  <c r="H24" i="10" s="1"/>
  <c r="G25" i="10"/>
  <c r="H25" i="10" s="1"/>
  <c r="G21" i="10"/>
  <c r="H21" i="10" s="1"/>
  <c r="F26" i="10"/>
  <c r="I40" i="10"/>
  <c r="I41" i="10"/>
  <c r="I42" i="10"/>
  <c r="I43" i="10"/>
  <c r="I44" i="10"/>
  <c r="I63" i="10" l="1"/>
  <c r="J63" i="10" s="1"/>
  <c r="I67" i="10"/>
  <c r="J67" i="10" s="1"/>
  <c r="H79" i="10"/>
  <c r="I62" i="10"/>
  <c r="J62" i="10" s="1"/>
  <c r="I65" i="10"/>
  <c r="J65" i="10" s="1"/>
  <c r="H111" i="10"/>
  <c r="I111" i="10"/>
  <c r="G33" i="5" s="1"/>
  <c r="Q96" i="10"/>
  <c r="R89" i="10"/>
  <c r="R96" i="10" s="1"/>
  <c r="H96" i="10"/>
  <c r="I89" i="10"/>
  <c r="I96" i="10" s="1"/>
  <c r="G31" i="5" s="1"/>
  <c r="I72" i="10"/>
  <c r="J72" i="10" s="1"/>
  <c r="G68" i="10"/>
  <c r="H26" i="10"/>
  <c r="G26" i="10"/>
  <c r="J68" i="10" l="1"/>
  <c r="G30" i="5" s="1"/>
  <c r="I79" i="10"/>
  <c r="I38" i="10" l="1"/>
  <c r="I39" i="10"/>
  <c r="F45" i="10"/>
  <c r="G39" i="10"/>
  <c r="H39" i="10" s="1"/>
  <c r="G40" i="10"/>
  <c r="H40" i="10" s="1"/>
  <c r="G41" i="10"/>
  <c r="H41" i="10" s="1"/>
  <c r="G42" i="10"/>
  <c r="H42" i="10" s="1"/>
  <c r="G43" i="10"/>
  <c r="H43" i="10" s="1"/>
  <c r="G44" i="10"/>
  <c r="H44" i="10" s="1"/>
  <c r="F17" i="10"/>
  <c r="G11" i="10"/>
  <c r="H11" i="10" s="1"/>
  <c r="G12" i="10"/>
  <c r="H12" i="10" s="1"/>
  <c r="G13" i="10"/>
  <c r="H13" i="10" s="1"/>
  <c r="G14" i="10"/>
  <c r="H14" i="10" s="1"/>
  <c r="G15" i="10"/>
  <c r="H15" i="10" s="1"/>
  <c r="G16" i="10"/>
  <c r="H16" i="10" s="1"/>
  <c r="G10" i="10"/>
  <c r="H10" i="10" s="1"/>
  <c r="G38" i="10"/>
  <c r="H38" i="10" s="1"/>
  <c r="H17" i="10" l="1"/>
  <c r="G28" i="10" s="1"/>
  <c r="G17" i="10"/>
  <c r="G45" i="10"/>
  <c r="G52" i="5" l="1"/>
  <c r="I25" i="5" s="1"/>
  <c r="G28" i="5"/>
  <c r="H45" i="10"/>
  <c r="M156" i="10"/>
  <c r="N156" i="10" s="1"/>
  <c r="M155" i="10"/>
  <c r="N155" i="10" s="1"/>
  <c r="M154" i="10"/>
  <c r="N154" i="10" s="1"/>
  <c r="M153" i="10"/>
  <c r="N153" i="10" s="1"/>
  <c r="M152" i="10"/>
  <c r="N152" i="10" s="1"/>
  <c r="M151" i="10"/>
  <c r="N151" i="10" s="1"/>
  <c r="M150" i="10"/>
  <c r="N150" i="10" s="1"/>
  <c r="D297" i="10"/>
  <c r="P283" i="10"/>
  <c r="L283" i="10"/>
  <c r="H283" i="10"/>
  <c r="D283" i="10"/>
  <c r="L274" i="10"/>
  <c r="H274" i="10"/>
  <c r="D274" i="10"/>
  <c r="D256" i="10"/>
  <c r="D240" i="10"/>
  <c r="D222" i="10"/>
  <c r="F205" i="10"/>
  <c r="G205" i="10" s="1"/>
  <c r="F204" i="10"/>
  <c r="G204" i="10" s="1"/>
  <c r="F203" i="10"/>
  <c r="G203" i="10" s="1"/>
  <c r="F202" i="10"/>
  <c r="G202" i="10" s="1"/>
  <c r="F201" i="10"/>
  <c r="G201" i="10" s="1"/>
  <c r="F200" i="10"/>
  <c r="G200" i="10" s="1"/>
  <c r="F199" i="10"/>
  <c r="G199" i="10" s="1"/>
  <c r="D191" i="10"/>
  <c r="G173" i="10"/>
  <c r="H173" i="10" s="1"/>
  <c r="G172" i="10"/>
  <c r="H172" i="10" s="1"/>
  <c r="G171" i="10"/>
  <c r="H171" i="10" s="1"/>
  <c r="G170" i="10"/>
  <c r="H170" i="10" s="1"/>
  <c r="G169" i="10"/>
  <c r="H169" i="10" s="1"/>
  <c r="G168" i="10"/>
  <c r="H168" i="10" s="1"/>
  <c r="F156" i="10"/>
  <c r="G156" i="10" s="1"/>
  <c r="F155" i="10"/>
  <c r="G155" i="10" s="1"/>
  <c r="F154" i="10"/>
  <c r="G154" i="10" s="1"/>
  <c r="F153" i="10"/>
  <c r="G153" i="10" s="1"/>
  <c r="F152" i="10"/>
  <c r="G152" i="10" s="1"/>
  <c r="F151" i="10"/>
  <c r="G151" i="10" s="1"/>
  <c r="F140" i="10"/>
  <c r="G140" i="10" s="1"/>
  <c r="F139" i="10"/>
  <c r="G139" i="10" s="1"/>
  <c r="F138" i="10"/>
  <c r="G138" i="10" s="1"/>
  <c r="F137" i="10"/>
  <c r="G137" i="10" s="1"/>
  <c r="F136" i="10"/>
  <c r="G136" i="10" s="1"/>
  <c r="F135" i="10"/>
  <c r="G135" i="10" s="1"/>
  <c r="F134" i="10"/>
  <c r="G134" i="10" s="1"/>
  <c r="E127" i="10"/>
  <c r="D55" i="10"/>
  <c r="G141" i="10" l="1"/>
  <c r="N157" i="10"/>
  <c r="G157" i="10"/>
  <c r="G206" i="10"/>
  <c r="H174" i="10"/>
  <c r="I68" i="10"/>
  <c r="M157" i="10"/>
  <c r="F157" i="10"/>
  <c r="F206" i="10"/>
  <c r="F141" i="10"/>
  <c r="G174" i="10"/>
  <c r="J79" i="10"/>
  <c r="B17" i="3" l="1"/>
  <c r="C17" i="3" s="1"/>
  <c r="D17" i="3" s="1"/>
  <c r="B16" i="3"/>
  <c r="C16" i="3" s="1"/>
  <c r="D16" i="3" s="1"/>
  <c r="B15" i="3"/>
  <c r="C15" i="3" s="1"/>
  <c r="D15" i="3" s="1"/>
  <c r="B14" i="3"/>
  <c r="C14" i="3" s="1"/>
  <c r="D14" i="3" s="1"/>
  <c r="B13" i="3"/>
  <c r="C13" i="3" s="1"/>
  <c r="D13" i="3" s="1"/>
  <c r="B12" i="3"/>
  <c r="C12" i="3" s="1"/>
  <c r="D12" i="3" s="1"/>
  <c r="B11" i="3"/>
  <c r="C11" i="3" s="1"/>
  <c r="D11" i="3" s="1"/>
  <c r="D38" i="6" l="1"/>
  <c r="D39" i="6"/>
  <c r="H29" i="5"/>
  <c r="I29" i="5" s="1"/>
  <c r="H30" i="5"/>
  <c r="I30" i="5" s="1"/>
  <c r="H31" i="5"/>
  <c r="I31" i="5" s="1"/>
  <c r="H32" i="5"/>
  <c r="I32" i="5" s="1"/>
  <c r="H33" i="5"/>
  <c r="I33" i="5" s="1"/>
  <c r="H34" i="5"/>
  <c r="I34" i="5" s="1"/>
  <c r="H35" i="5"/>
  <c r="I35" i="5" s="1"/>
  <c r="H36" i="5"/>
  <c r="H37" i="5"/>
  <c r="I37" i="5" s="1"/>
  <c r="H38" i="5"/>
  <c r="I38" i="5" s="1"/>
  <c r="H39" i="5"/>
  <c r="I39" i="5" s="1"/>
  <c r="H40" i="5"/>
  <c r="I40" i="5" s="1"/>
  <c r="H41" i="5"/>
  <c r="I41" i="5" s="1"/>
  <c r="H42" i="5"/>
  <c r="I42" i="5" s="1"/>
  <c r="H43" i="5"/>
  <c r="I43" i="5" s="1"/>
  <c r="H44" i="5"/>
  <c r="I44" i="5" s="1"/>
  <c r="H45" i="5"/>
  <c r="I45" i="5" s="1"/>
  <c r="H46" i="5"/>
  <c r="I46" i="5" s="1"/>
  <c r="H47" i="5"/>
  <c r="I47" i="5" s="1"/>
  <c r="H48" i="5"/>
  <c r="I48" i="5" s="1"/>
  <c r="H49" i="5"/>
  <c r="I49" i="5" s="1"/>
  <c r="H50" i="5"/>
  <c r="I50" i="5" s="1"/>
  <c r="H51" i="5"/>
  <c r="I51" i="5" s="1"/>
  <c r="I36" i="5" l="1"/>
  <c r="B15" i="6"/>
  <c r="D15" i="6" s="1"/>
  <c r="B25" i="6"/>
  <c r="D25" i="6" s="1"/>
  <c r="B30" i="6"/>
  <c r="D30" i="6" s="1"/>
  <c r="B22" i="6"/>
  <c r="D22" i="6" s="1"/>
  <c r="B35" i="6"/>
  <c r="D35" i="6" s="1"/>
  <c r="B27" i="6"/>
  <c r="D27" i="6" s="1"/>
  <c r="B19" i="6"/>
  <c r="D19" i="6" s="1"/>
  <c r="B34" i="6"/>
  <c r="D34" i="6" s="1"/>
  <c r="B18" i="6"/>
  <c r="D18" i="6" s="1"/>
  <c r="B33" i="6"/>
  <c r="D33" i="6" s="1"/>
  <c r="B17" i="6"/>
  <c r="D17" i="6" s="1"/>
  <c r="B32" i="6"/>
  <c r="D32" i="6" s="1"/>
  <c r="B24" i="6"/>
  <c r="D24" i="6" s="1"/>
  <c r="B16" i="6"/>
  <c r="D16" i="6" s="1"/>
  <c r="B31" i="6"/>
  <c r="D31" i="6" s="1"/>
  <c r="B23" i="6"/>
  <c r="D23" i="6" s="1"/>
  <c r="B37" i="6"/>
  <c r="D37" i="6" s="1"/>
  <c r="B29" i="6"/>
  <c r="D29" i="6" s="1"/>
  <c r="B21" i="6"/>
  <c r="D21" i="6" s="1"/>
  <c r="B36" i="6"/>
  <c r="D36" i="6" s="1"/>
  <c r="B28" i="6"/>
  <c r="D28" i="6" s="1"/>
  <c r="B20" i="6"/>
  <c r="D20" i="6" s="1"/>
  <c r="B26" i="6"/>
  <c r="D26" i="6" s="1"/>
  <c r="E15" i="7"/>
  <c r="E14" i="7"/>
  <c r="C2" i="7"/>
  <c r="E19" i="7"/>
  <c r="C12" i="7"/>
  <c r="E16" i="7" l="1"/>
  <c r="C13" i="6" l="1"/>
  <c r="E17" i="7" s="1"/>
  <c r="A15" i="6"/>
  <c r="A16" i="6"/>
  <c r="A17" i="6"/>
  <c r="A18" i="6"/>
  <c r="A19" i="6"/>
  <c r="A20" i="6"/>
  <c r="A21" i="6"/>
  <c r="A22" i="6"/>
  <c r="A23" i="6"/>
  <c r="A24" i="6"/>
  <c r="A25" i="6"/>
  <c r="A26" i="6"/>
  <c r="A27" i="6"/>
  <c r="A28" i="6"/>
  <c r="A30" i="6"/>
  <c r="A31" i="6"/>
  <c r="A32" i="6"/>
  <c r="A33" i="6"/>
  <c r="A34" i="6"/>
  <c r="A35" i="6"/>
  <c r="A36" i="6"/>
  <c r="A37" i="6"/>
  <c r="A14" i="6"/>
  <c r="C52" i="5"/>
  <c r="D52" i="5"/>
  <c r="E52" i="5"/>
  <c r="F52" i="5"/>
  <c r="B52" i="5"/>
  <c r="H28" i="5"/>
  <c r="I28" i="5" l="1"/>
  <c r="H52" i="5"/>
  <c r="B14" i="6"/>
  <c r="D14" i="6" s="1"/>
  <c r="C4" i="7"/>
  <c r="C14" i="7" s="1"/>
  <c r="G14" i="7" s="1"/>
  <c r="C5" i="7"/>
  <c r="E18" i="7"/>
  <c r="A17" i="3"/>
  <c r="A16" i="3"/>
  <c r="A15" i="3"/>
  <c r="A13" i="3"/>
  <c r="A12" i="3"/>
  <c r="A11" i="3"/>
  <c r="B13" i="6" l="1"/>
  <c r="D13" i="6" s="1"/>
  <c r="C15" i="7"/>
  <c r="C6" i="7"/>
  <c r="A52" i="5"/>
  <c r="C7" i="7"/>
  <c r="E20" i="7"/>
  <c r="F19" i="7" s="1"/>
  <c r="D18" i="3"/>
  <c r="D13" i="9" s="1"/>
  <c r="C16" i="7" l="1"/>
  <c r="G16" i="7" s="1"/>
  <c r="G15" i="7"/>
  <c r="C17" i="7"/>
  <c r="C8" i="7"/>
  <c r="C9" i="7" s="1"/>
  <c r="C18" i="7" l="1"/>
  <c r="G17" i="7"/>
  <c r="C20" i="7" l="1"/>
  <c r="D19" i="7" s="1"/>
  <c r="G18" i="7"/>
</calcChain>
</file>

<file path=xl/comments1.xml><?xml version="1.0" encoding="utf-8"?>
<comments xmlns="http://schemas.openxmlformats.org/spreadsheetml/2006/main">
  <authors>
    <author>Ximena Sierra Vélez</author>
    <author>Gerson Miguel Bedoya Lozano</author>
  </authors>
  <commentList>
    <comment ref="A13" authorId="0" shapeId="0">
      <text>
        <r>
          <rPr>
            <b/>
            <sz val="9"/>
            <color indexed="81"/>
            <rFont val="Tahoma"/>
            <family val="2"/>
          </rPr>
          <t>VIE:</t>
        </r>
        <r>
          <rPr>
            <sz val="9"/>
            <color indexed="81"/>
            <rFont val="Tahoma"/>
            <family val="2"/>
          </rPr>
          <t>Los proyectos que requieren tramitar aval ético son los van a trabajar con seres vivos, microorganismos, manipulación genética o inclusive aquellos que van a realizar investigación social y proyectos en los que se requiera uso de información (encuestas) y datos personales. En caso de reuerirlo ver el siguiente procedimiento para el Comité de ética de la Sede Medellín: http://investigacionyextension.medellin.unal.edu.co/investigacion/comite-de-etica.html
El propósito de las consideraciones éticas es verificar que en el planteamiento y desarrollo de los proyectos de investigación, se de prevalencia al respeto, a la dignidad, a la protección de los derechos y al bienestar de las personas y demás seres vivos involucrados en la investigación.</t>
        </r>
      </text>
    </comment>
    <comment ref="A27" authorId="1" shapeId="0">
      <text>
        <r>
          <rPr>
            <sz val="9"/>
            <color indexed="81"/>
            <rFont val="Tahoma"/>
            <family val="2"/>
          </rPr>
          <t>Se asume que todos estos valores ya incluyen el 4x1000</t>
        </r>
      </text>
    </comment>
    <comment ref="A28" authorId="0" shapeId="0">
      <text>
        <r>
          <rPr>
            <sz val="9"/>
            <color indexed="81"/>
            <rFont val="Tahoma"/>
            <family val="2"/>
          </rPr>
          <t xml:space="preserve">Pago por servicios calificados a personas naturales o jurídicas que se prestan en forma continua para asuntos propios de la Universidad o que requieran conocimientos especializados y están sujetos al régimen contractual vigente. PARA LA FACULTAD DE MINAS LOS JORNALES SE REGISTRAN AQUI.
</t>
        </r>
      </text>
    </comment>
    <comment ref="A29" authorId="0" shapeId="0">
      <text>
        <r>
          <rPr>
            <sz val="9"/>
            <color indexed="81"/>
            <rFont val="Tahoma"/>
            <family val="2"/>
          </rPr>
          <t>Pago por servicios a estudiantes activos de la Universidad, como estímulo para el desarrollo de su carrera. La remuneración se hará de acuerdo a la normativa vigente (Acuerdos CSU 012 y 040 de 2004 y 10 de 2005). Para estudiantes de Pregrado no puede superar los 2 SMMLV y para estudiantes de posgrado no puede superar 3SMMLV.</t>
        </r>
        <r>
          <rPr>
            <b/>
            <sz val="9"/>
            <color indexed="81"/>
            <rFont val="Tahoma"/>
            <family val="2"/>
          </rPr>
          <t xml:space="preserve">
</t>
        </r>
        <r>
          <rPr>
            <sz val="9"/>
            <color indexed="81"/>
            <rFont val="Tahoma"/>
            <family val="2"/>
          </rPr>
          <t xml:space="preserve">
</t>
        </r>
      </text>
    </comment>
    <comment ref="A30" authorId="0" shapeId="0">
      <text>
        <r>
          <rPr>
            <sz val="9"/>
            <color indexed="81"/>
            <rFont val="Tahoma"/>
            <family val="2"/>
          </rPr>
          <t xml:space="preserve">Adquisición de bienes muebles e intangibles de consumo duradero. En esta categoría se incluyen bienes como muebles y enseres, equipos de oficina, de laboratorio, de comunicaciones y telemáticos, licencias de software a perpetuidad o por un periodo de tiempo y su renovación, suscripción de uso de software y su renovación, certificados digitales de seguridad, firmas digitales y su renovación, hardware, adquisición y ampliación de memoria RAM para computadores y servidores, obras de arte y demás bienes de carácter histórico y cultural, elementos musicales, vehículos, equipos de laboratorio, entre otros. En este rubro también se incluyen los gastos de nacionalización e impuestos derivados de la compra.
</t>
        </r>
      </text>
    </comment>
    <comment ref="A31" authorId="0" shapeId="0">
      <text>
        <r>
          <rPr>
            <sz val="9"/>
            <color indexed="81"/>
            <rFont val="Tahoma"/>
            <family val="2"/>
          </rPr>
          <t xml:space="preserve">Adquisición de bienes tangibles e intangibles de consumo final, o fungibles que no se deben inventariar por las diferentes dependencias y no son objeto de devolución, como el papel y útiles de escritorio.
</t>
        </r>
      </text>
    </comment>
    <comment ref="A32" authorId="0" shapeId="0">
      <text>
        <r>
          <rPr>
            <sz val="9"/>
            <color indexed="81"/>
            <rFont val="Tahoma"/>
            <family val="2"/>
          </rPr>
          <t xml:space="preserve">Gastos destinados a la adquisición de material bibliográfico en sus diversos formatos tales como libros, revistas, publicaciones, documentos audiovisuales, inscripción a bases de datos y conexión a redes de información especializada, suscripciones a bases de datos documentales referenciales, publicaciones digitales y herramientas de manejo y organización de información bibliográfica con el propósito de fomentar la actividad cultural, de docencia investigación y extensión. Por este rubro también se imputarán los gastos relacionados con suscripciones a publicaciones y los relacionados con la asignación de códigos DOI (Digital Object Indentifier) para las revistas y publicaciones de la Universidad y demás herramientas que permitan fortalecer la visibilidad de la productividad académica.
</t>
        </r>
      </text>
    </comment>
    <comment ref="A33" authorId="0" shapeId="0">
      <text>
        <r>
          <rPr>
            <sz val="9"/>
            <color indexed="81"/>
            <rFont val="Tahoma"/>
            <family val="2"/>
          </rPr>
          <t>Gastos tendientes a la conservación y reparación de muebles e inmuebles.</t>
        </r>
      </text>
    </comment>
    <comment ref="A34" authorId="0" shapeId="0">
      <text>
        <r>
          <rPr>
            <sz val="9"/>
            <color indexed="81"/>
            <rFont val="Tahoma"/>
            <family val="2"/>
          </rPr>
          <t xml:space="preserve">Erogaciones por concepto de servicios de acueducto, alcantarillado, recolección de basuras, energía, teléfono, telefonía celular. Estos incluyen su instalación y traslado. Este rubro se incluye en aquellos casos en que es posible calcular de manera directa el costo de los servicios públicos asociados al proyecto; de lo contrario, se contabiliza en la categoría de costos indirectos.
</t>
        </r>
      </text>
    </comment>
    <comment ref="A35" authorId="0" shapeId="0">
      <text>
        <r>
          <rPr>
            <sz val="9"/>
            <color indexed="81"/>
            <rFont val="Tahoma"/>
            <family val="2"/>
          </rPr>
          <t xml:space="preserve">Alquiler de bienes muebles e inmuebles
</t>
        </r>
      </text>
    </comment>
    <comment ref="A36" authorId="0" shapeId="0">
      <text>
        <r>
          <rPr>
            <sz val="9"/>
            <color indexed="81"/>
            <rFont val="Tahoma"/>
            <family val="2"/>
          </rPr>
          <t xml:space="preserve">Eventos de actualización o adquisición de conocimientos para el personal involucrado en el proyecto.
</t>
        </r>
      </text>
    </comment>
    <comment ref="A37" authorId="0" shapeId="0">
      <text>
        <r>
          <rPr>
            <sz val="9"/>
            <color indexed="81"/>
            <rFont val="Tahoma"/>
            <family val="2"/>
          </rPr>
          <t xml:space="preserve">Por este rubro se reconocen gastos de alojamiento, alimentación y transporte cuando se deban desempeñar funciones en lugar diferente a su sede habitual de trabajo. No se podrán imputar a este rubro los gastos correspondientes a la movilización dentro del perímetro urbano de cada ciudad.
</t>
        </r>
      </text>
    </comment>
    <comment ref="A38" authorId="0" shapeId="0">
      <text>
        <r>
          <rPr>
            <sz val="9"/>
            <color indexed="81"/>
            <rFont val="Tahoma"/>
            <family val="2"/>
          </rPr>
          <t xml:space="preserve">Por este rubro se pueden pagar los gastos por edición de formas, escritos, publicaciones, revistas y libros, trabajos tipográficos, sellos, suscripciones, adquisiciones de libros, revistas, pagos de avisos y videos de televisión.
</t>
        </r>
      </text>
    </comment>
    <comment ref="A39" authorId="0" shapeId="0">
      <text>
        <r>
          <rPr>
            <sz val="9"/>
            <color indexed="81"/>
            <rFont val="Tahoma"/>
            <family val="2"/>
          </rPr>
          <t>Se cubre por este concepto los gastos de mensajería, correos, correos electrónico y otros medios de comunicación, alquiler de líneas, embalaje y acarreo de elementos; gastos relacionados con el transporte intermunicipal, férreo, marítimo, fluvial y de tracción animal en cumplimiento de actividades asignadas en desarrollo de proyectos de formación, investigación y extensión, diferentes a los gastos de transporte imputados al rubro de viáticos y gastos de viaje.</t>
        </r>
        <r>
          <rPr>
            <b/>
            <sz val="9"/>
            <color indexed="81"/>
            <rFont val="Tahoma"/>
            <family val="2"/>
          </rPr>
          <t xml:space="preserve">
</t>
        </r>
        <r>
          <rPr>
            <sz val="9"/>
            <color indexed="81"/>
            <rFont val="Tahoma"/>
            <family val="2"/>
          </rPr>
          <t xml:space="preserve">
</t>
        </r>
      </text>
    </comment>
    <comment ref="A40" authorId="0" shapeId="0">
      <text>
        <r>
          <rPr>
            <sz val="9"/>
            <color indexed="81"/>
            <rFont val="Tahoma"/>
            <family val="2"/>
          </rPr>
          <t>Corresponde a pólizas de garantía y seriedad que la Universidad debe adquirir cuando es contratada por un tercero para desarrollar un proyecto o actividad</t>
        </r>
      </text>
    </comment>
    <comment ref="A41" authorId="0" shapeId="0">
      <text>
        <r>
          <rPr>
            <sz val="9"/>
            <color indexed="81"/>
            <rFont val="Tahoma"/>
            <family val="2"/>
          </rPr>
          <t xml:space="preserve">Corresponde a impuestos y multas que la Universidad debe cancelar cuando es contratada por un tercero para desarrollar un proyecto o actividad. Aunque la Universidad está exenta de impuestos nacionales debe pagar impuestos departamentales y municipales.
</t>
        </r>
        <r>
          <rPr>
            <b/>
            <sz val="9"/>
            <color indexed="81"/>
            <rFont val="Tahoma"/>
            <family val="2"/>
          </rPr>
          <t xml:space="preserve">Contratos con el Municipio de Medellín: </t>
        </r>
        <r>
          <rPr>
            <sz val="9"/>
            <color indexed="81"/>
            <rFont val="Tahoma"/>
            <family val="2"/>
          </rPr>
          <t xml:space="preserve">Debe incluirse un impuesto denominado "Contribución al impuesto predial", valorado en el 10% del valor del contrato.  Este impuesto es descontado del valor del contrato por el Municipio; en el presupuesto, el valor del contrato debe dejarse sin el descuento, pues el pago del impuesto se hace evidente en esta tabla.  En estos contratos, debe solicitarse el apoyo de la Vicedecanatura de Investigación y Extensión para disminuir el valor de las transferencias en este 10%.
</t>
        </r>
      </text>
    </comment>
    <comment ref="A42" authorId="0" shapeId="0">
      <text>
        <r>
          <rPr>
            <sz val="9"/>
            <color indexed="81"/>
            <rFont val="Tahoma"/>
            <family val="2"/>
          </rPr>
          <t xml:space="preserve">En este rubro se incluye todo tipo de eventos organizados con propósito de apoyar el desarrollo de las funciones y actividades propias de los proyectos.  Tener en cuenta que en la realización de eventos se incurre en costos de operador logístico e infraestructura y equipos (salones, auditorios, equipos audiovisuales, etc.), los cuales deben presupuestarse, incluso si son aportados por la Universidad.  En este último caso estos costos se presupuestan como OPERACIONES INTERNAS
</t>
        </r>
      </text>
    </comment>
    <comment ref="A43" authorId="0" shapeId="0">
      <text>
        <r>
          <rPr>
            <sz val="9"/>
            <color indexed="81"/>
            <rFont val="Tahoma"/>
            <family val="2"/>
          </rPr>
          <t>Por este rubro se imputará los gastos relacionados con el pago de inscripciones a eventos académicos culturales y deportivos.</t>
        </r>
      </text>
    </comment>
    <comment ref="A44" authorId="0" shapeId="0">
      <text>
        <r>
          <rPr>
            <b/>
            <sz val="9"/>
            <color indexed="81"/>
            <rFont val="Tahoma"/>
            <family val="2"/>
          </rPr>
          <t>cuando media la venta de un producto al interior de la  Universidad</t>
        </r>
        <r>
          <rPr>
            <sz val="9"/>
            <color indexed="81"/>
            <rFont val="Tahoma"/>
            <family val="2"/>
          </rPr>
          <t xml:space="preserve">
</t>
        </r>
      </text>
    </comment>
    <comment ref="A45" authorId="0" shapeId="0">
      <text>
        <r>
          <rPr>
            <sz val="9"/>
            <color indexed="81"/>
            <rFont val="Tahoma"/>
            <family val="2"/>
          </rPr>
          <t xml:space="preserve">Extensión:cuando media la prestación de un servicio entre las diferentes facultades o centros e institutos de la Universidad.
</t>
        </r>
      </text>
    </comment>
    <comment ref="A46" authorId="0" shapeId="0">
      <text>
        <r>
          <rPr>
            <sz val="9"/>
            <color indexed="81"/>
            <rFont val="Tahoma"/>
            <family val="2"/>
          </rPr>
          <t xml:space="preserve">Transferencias realizadas por operaciones celebradas con la Editorial o venta de publicaciones entre facultades.
</t>
        </r>
      </text>
    </comment>
    <comment ref="A47" authorId="0" shapeId="0">
      <text>
        <r>
          <rPr>
            <sz val="9"/>
            <color indexed="81"/>
            <rFont val="Tahoma"/>
            <family val="2"/>
          </rPr>
          <t xml:space="preserve">Alquiler de auditorios, centro de convenciones o cualquier espacio entre las facultades, centros o institutos de la Universidad
</t>
        </r>
      </text>
    </comment>
    <comment ref="A48" authorId="0" shapeId="0">
      <text>
        <r>
          <rPr>
            <sz val="9"/>
            <color indexed="81"/>
            <rFont val="Tahoma"/>
            <family val="2"/>
          </rPr>
          <t xml:space="preserve">operaciones celebradas con Unimedios o facultades tales como avisos en periódico de la Universidad, entre otros
</t>
        </r>
      </text>
    </comment>
    <comment ref="A49" authorId="0" shapeId="0">
      <text>
        <r>
          <rPr>
            <sz val="9"/>
            <color indexed="81"/>
            <rFont val="Tahoma"/>
            <family val="2"/>
          </rPr>
          <t xml:space="preserve">prestación de servicios que por su carácter esporádico, no pueden clasificarse dentro de los rubros presupuestales definidos anteriormente.
</t>
        </r>
      </text>
    </comment>
    <comment ref="A50" authorId="0" shapeId="0">
      <text>
        <r>
          <rPr>
            <b/>
            <sz val="9"/>
            <color indexed="81"/>
            <rFont val="Tahoma"/>
            <family val="2"/>
          </rPr>
          <t>Ximena Sierra Vélez:</t>
        </r>
        <r>
          <rPr>
            <sz val="9"/>
            <color indexed="81"/>
            <rFont val="Tahoma"/>
            <family val="2"/>
          </rPr>
          <t xml:space="preserve">
Administración del proyecto (10%)</t>
        </r>
      </text>
    </comment>
    <comment ref="A51" authorId="0" shapeId="0">
      <text>
        <r>
          <rPr>
            <sz val="9"/>
            <color indexed="81"/>
            <rFont val="Tahoma"/>
            <family val="2"/>
          </rPr>
          <t xml:space="preserve">Los demás gastos no contemplados en los apartados anteriores.
</t>
        </r>
      </text>
    </comment>
    <comment ref="G54" authorId="0" shapeId="0">
      <text>
        <r>
          <rPr>
            <b/>
            <sz val="9"/>
            <color indexed="81"/>
            <rFont val="Tahoma"/>
            <family val="2"/>
          </rPr>
          <t>La firma se puede reemplazar por un correo electronico en el que docente confirme las horas y participación en el 
proyecto.</t>
        </r>
      </text>
    </comment>
  </commentList>
</comments>
</file>

<file path=xl/sharedStrings.xml><?xml version="1.0" encoding="utf-8"?>
<sst xmlns="http://schemas.openxmlformats.org/spreadsheetml/2006/main" count="372" uniqueCount="249">
  <si>
    <t xml:space="preserve">Tiempo </t>
  </si>
  <si>
    <t>Presupuesto</t>
  </si>
  <si>
    <t>Internos</t>
  </si>
  <si>
    <t>Extensión</t>
  </si>
  <si>
    <t>Investigación</t>
  </si>
  <si>
    <t>Regalías</t>
  </si>
  <si>
    <t>Tipo de Proyecto</t>
  </si>
  <si>
    <t>Duración del Proyecto</t>
  </si>
  <si>
    <t>Número de Personas involucradas</t>
  </si>
  <si>
    <t>Presupuesto del proyecto</t>
  </si>
  <si>
    <t>VARIABLES</t>
  </si>
  <si>
    <t>PESO</t>
  </si>
  <si>
    <t>CRITERIOS</t>
  </si>
  <si>
    <t>CALIFICACIÓN</t>
  </si>
  <si>
    <t>COMPLEJIDAD</t>
  </si>
  <si>
    <t>Menos de 5 Personas</t>
  </si>
  <si>
    <t xml:space="preserve">Entre 6 y 15 personas </t>
  </si>
  <si>
    <t>Mas de 15 personas</t>
  </si>
  <si>
    <t>Calificación</t>
  </si>
  <si>
    <t>Nota: Seleccione los criterios de acuerdo al alcance de su proyecto.</t>
  </si>
  <si>
    <t>Ejecución mes</t>
  </si>
  <si>
    <t>Hasta 10 millones</t>
  </si>
  <si>
    <t>Entre 10 y 30 millones</t>
  </si>
  <si>
    <t>Mas de 30 millones</t>
  </si>
  <si>
    <t>Actores Involucrados</t>
  </si>
  <si>
    <t>Contrapartida</t>
  </si>
  <si>
    <t>Número de Actores Involucrados</t>
  </si>
  <si>
    <t>Hasta 2 actores</t>
  </si>
  <si>
    <t>Entre 3 y 5 actores involucrados</t>
  </si>
  <si>
    <t>Mas de 5 actores involucrados</t>
  </si>
  <si>
    <t>Total contrapartida</t>
  </si>
  <si>
    <t>Mas de 500 millones</t>
  </si>
  <si>
    <t>Hasta 100 millones</t>
  </si>
  <si>
    <t>Entre 100 y 500 millones</t>
  </si>
  <si>
    <t>Menor a 6 meses</t>
  </si>
  <si>
    <t>Mayor a 6 meses  y hasta 12 meses</t>
  </si>
  <si>
    <t>Mas de 12 meses</t>
  </si>
  <si>
    <t>CALIFICACIÓN NORMALIZADA</t>
  </si>
  <si>
    <t>CALIFICACIÓN PONDERADA</t>
  </si>
  <si>
    <t>VALORACIÓN</t>
  </si>
  <si>
    <t>ANÁLISIS PRELIMINAR DE LOS RIESGOS</t>
  </si>
  <si>
    <t>RIESGO</t>
  </si>
  <si>
    <t>Modificación en el  inicio de un proyecto</t>
  </si>
  <si>
    <t>Violar temas de confidencialidad</t>
  </si>
  <si>
    <t>Utilizar los recursos presupuestados en un proyecto de forma diferente a la pactada</t>
  </si>
  <si>
    <t>No contar con los recursos para iniciar la ejecución del proyecto</t>
  </si>
  <si>
    <t>RIESGOS</t>
  </si>
  <si>
    <t>Incumplimiento en los tiempos de ejecución del proyecto</t>
  </si>
  <si>
    <t>Dificultades en el entendimiento y aprobación de los productos del proyecto</t>
  </si>
  <si>
    <t>Número de personas involucradas</t>
  </si>
  <si>
    <t>Tipo de proyecto</t>
  </si>
  <si>
    <t>MATRIZ DE CARACTERÍZACIÓN</t>
  </si>
  <si>
    <t>MECANISMO DE CONTROL</t>
  </si>
  <si>
    <t>MECANISMOS DE CONTROL</t>
  </si>
  <si>
    <t>Ajustar el plan de pagos con la entidad</t>
  </si>
  <si>
    <t>Realizar solicitudes de  Unidad de Caja y/o Registro sin ingresos para iniciar la ejecución</t>
  </si>
  <si>
    <t>Realizar reuniones de entendimiento</t>
  </si>
  <si>
    <t>Verificar que los contratos o convenios posean cláusulas de confidencialidad según la necesidad</t>
  </si>
  <si>
    <t>Implementar el plan de comunicaciones definido</t>
  </si>
  <si>
    <t>Realizar la planeación detallada del proyecto</t>
  </si>
  <si>
    <t>Realizar seguimiento a la ejecución del proyecto según lo planeado</t>
  </si>
  <si>
    <t xml:space="preserve">CALIFICACIÓN DE COMPLEJIDAD DE PROYECTO </t>
  </si>
  <si>
    <t>Menos de 5 Personas
Entre 6 y 15 personas 
Mas de 15 personas</t>
  </si>
  <si>
    <t>Hasta 10 millones
Entre 10 y 30 millones
Mas de 30 millones</t>
  </si>
  <si>
    <t>Internos
Extensión
Investigación
Regalías</t>
  </si>
  <si>
    <t>Menor a 6 meses
Mayor a 6 meses  y hasta 12 meses
Mas de 12 meses</t>
  </si>
  <si>
    <t>Hasta 2 actores
Entre 3 y 5 actores involucrados
Mas de 5 actores involucrados</t>
  </si>
  <si>
    <t>Hasta 100 millones
Entre 100 y 500 millones
Mas de 500 millones</t>
  </si>
  <si>
    <t>Menos de 100 millones</t>
  </si>
  <si>
    <t>Menos de 100 millones
Entre 100 y 500 millones
Mas de 500 millones</t>
  </si>
  <si>
    <t xml:space="preserve">FORMATO PARA CREACIÓN FICHA QUIPU - FACULTAD DE MINAS  </t>
  </si>
  <si>
    <t xml:space="preserve">  Diligenciar solamente las celdas en color amarillo          </t>
  </si>
  <si>
    <t>Codigo Hermes</t>
  </si>
  <si>
    <t>Convenio o Contrato</t>
  </si>
  <si>
    <t>Desembolsos  Por Vigencia</t>
  </si>
  <si>
    <t>Año</t>
  </si>
  <si>
    <t>Total</t>
  </si>
  <si>
    <t>Número de Desembolsos</t>
  </si>
  <si>
    <r>
      <t xml:space="preserve">Antecedentes  </t>
    </r>
    <r>
      <rPr>
        <sz val="11"/>
        <rFont val="Arial Narrow"/>
        <family val="2"/>
      </rPr>
      <t>(pasos previos antes de la definción del proyecto)</t>
    </r>
  </si>
  <si>
    <r>
      <t xml:space="preserve">Mecanismos de control de riesgos </t>
    </r>
    <r>
      <rPr>
        <sz val="11"/>
        <rFont val="Arial Narrow"/>
        <family val="2"/>
      </rPr>
      <t>(Describa los mecanismos que lleven a disminuir los riesgos derivados del desarrollo del proyecto)</t>
    </r>
  </si>
  <si>
    <t>Titulo</t>
  </si>
  <si>
    <t>2. Información Financiera</t>
  </si>
  <si>
    <t>Remuneración de Servicios Técnicos</t>
  </si>
  <si>
    <t xml:space="preserve">Estímulo estudiantes </t>
  </si>
  <si>
    <t>Compra de equipo</t>
  </si>
  <si>
    <t>Materiales y suministros</t>
  </si>
  <si>
    <t>Compra de Material Bibliografico</t>
  </si>
  <si>
    <t>Mantenimiento</t>
  </si>
  <si>
    <t>Servicios públicos</t>
  </si>
  <si>
    <t>Arrendamiento</t>
  </si>
  <si>
    <t xml:space="preserve"> Capacitación</t>
  </si>
  <si>
    <t>Viáticos y gastos de viaje</t>
  </si>
  <si>
    <t>Impresos y publicaciones</t>
  </si>
  <si>
    <t>Comunicaciones y transporte</t>
  </si>
  <si>
    <t>Seguros</t>
  </si>
  <si>
    <t>Impuestos, Contribuciones y multas</t>
  </si>
  <si>
    <t xml:space="preserve">Apoyo logístico </t>
  </si>
  <si>
    <t>Otros Gastos Generales por Adquisición de Servicios</t>
  </si>
  <si>
    <t>TOTAL</t>
  </si>
  <si>
    <t>Valor desembolsos de acuerdo al contrato</t>
  </si>
  <si>
    <t>Diligenciar solamente las celdas en color amarillo</t>
  </si>
  <si>
    <t>Título del Proyecto:</t>
  </si>
  <si>
    <t>Director del Proyecto:</t>
  </si>
  <si>
    <t>Departamento/Instituto/Centro Responsable:</t>
  </si>
  <si>
    <t>Entidade(s) Contratante(s):</t>
  </si>
  <si>
    <t>Periodo real de ejecución</t>
  </si>
  <si>
    <t>VALOR PRESUPUESTADO</t>
  </si>
  <si>
    <t>VALOR REAL</t>
  </si>
  <si>
    <t>DIFERENCIA</t>
  </si>
  <si>
    <t>TOTAL COSTOS DIRECTOS</t>
  </si>
  <si>
    <t xml:space="preserve">TRANSFERENCIAS FACULTAD </t>
  </si>
  <si>
    <t>Despacho Decanatura</t>
  </si>
  <si>
    <t>FORMATO PROPUESTA ECONÓMICA DE LIQUIDACIÓN
FACULTAD DE MINAS</t>
  </si>
  <si>
    <t>ACTA CONSEJO DE FACULTAD:</t>
  </si>
  <si>
    <t xml:space="preserve">ACTA COMITÉ:                               </t>
  </si>
  <si>
    <t>SANTIAGO ARANGO ARAMBURO</t>
  </si>
  <si>
    <t>FRANCISCO JAVIER DIAZ SERNA</t>
  </si>
  <si>
    <t>Vicedecano de Investigación y Extensión</t>
  </si>
  <si>
    <t>Secretario Académico</t>
  </si>
  <si>
    <t>CÓD QUIPU</t>
  </si>
  <si>
    <t>Código Hermes</t>
  </si>
  <si>
    <t>Describa el plan de ingresos o desembolsos del proyecto</t>
  </si>
  <si>
    <t>TÍTULO DEL PROYECTO:</t>
  </si>
  <si>
    <t>RUBRO</t>
  </si>
  <si>
    <t>PRESUPUESTADO</t>
  </si>
  <si>
    <t>VERIFICACIÓN</t>
  </si>
  <si>
    <t>Remuneración Serv. Técnicos</t>
  </si>
  <si>
    <t>Estímulo a estudiantes</t>
  </si>
  <si>
    <t>Por el cual se modifica parcialmente el Acuerdo 012 de 2004 del Consejo Superior Universitario, el cual establece la figura de Estudiante Auxiliar en la Universidad Nacional de Colombia</t>
  </si>
  <si>
    <t>Subtotal personal</t>
  </si>
  <si>
    <t>Otros costos directos</t>
  </si>
  <si>
    <t>REAL</t>
  </si>
  <si>
    <t>TRANSFERENCIA FACULTAD</t>
  </si>
  <si>
    <t>O. I - adquisición de servicios Extensión</t>
  </si>
  <si>
    <t>O I - adquisición de bienes</t>
  </si>
  <si>
    <t>O. I - Impresos y Publicaciones</t>
  </si>
  <si>
    <t>O. I - Adquisición Arrendamientos</t>
  </si>
  <si>
    <t>O. I - Adquisición Servicios de Comunicación</t>
  </si>
  <si>
    <t>O. I - Adquisición por otras ventas de Servicios</t>
  </si>
  <si>
    <t>O. I- Aportes sin contraprestación</t>
  </si>
  <si>
    <t>Mecione las lecciones aprendidas, dificultades y logros obtenidos durante la ejecución del proyecto</t>
  </si>
  <si>
    <t>Apoyo económico estudiantil</t>
  </si>
  <si>
    <t>REMUNERACIÓN SERVICIOS TÉCNICOS - PERSONAS NATURALES</t>
  </si>
  <si>
    <t>Cargo</t>
  </si>
  <si>
    <t># de contratistas para este cargo</t>
  </si>
  <si>
    <t>Nivel académico</t>
  </si>
  <si>
    <t>Meses por contratista</t>
  </si>
  <si>
    <t>Valor/mes</t>
  </si>
  <si>
    <t>REMUNERACIÓN SERVICIOS TÉCNICOS - PERSONAS JURÍDICAS</t>
  </si>
  <si>
    <t>Servicio técnico requerido</t>
  </si>
  <si>
    <t>Meses por servicio</t>
  </si>
  <si>
    <t>Valor Total</t>
  </si>
  <si>
    <t>ESTIMULO ESTUDIANTES</t>
  </si>
  <si>
    <t># de estudiantes para este cargo</t>
  </si>
  <si>
    <t>Meses totales por estudiante</t>
  </si>
  <si>
    <t>Pregrado</t>
  </si>
  <si>
    <t>Posgrado</t>
  </si>
  <si>
    <t>Responsable del Inventario</t>
  </si>
  <si>
    <t>Laboratorio</t>
  </si>
  <si>
    <t>EQUIPOS Y SOFTWARE PROVEEDORES NACIONALES</t>
  </si>
  <si>
    <t>Descripción</t>
  </si>
  <si>
    <t>Valor Unitario</t>
  </si>
  <si>
    <t>Cant</t>
  </si>
  <si>
    <t>EQUIPOS Y SOFTWARE PROVEEDORES EXTRANJEROS</t>
  </si>
  <si>
    <t>Nacionalización</t>
  </si>
  <si>
    <t>MATERIALES Y SUMINISTROS</t>
  </si>
  <si>
    <t>COMPRA DE MATERIAL BIBLIOGRÁFICO</t>
  </si>
  <si>
    <t>MANTENIMIENTO</t>
  </si>
  <si>
    <t>SERVICIOS PÚBLICOS</t>
  </si>
  <si>
    <t xml:space="preserve">Valor </t>
  </si>
  <si>
    <t>Acueducto</t>
  </si>
  <si>
    <t>Alcantarillado</t>
  </si>
  <si>
    <t>Recolección de basuras/Disposición de desechos</t>
  </si>
  <si>
    <t>Energía</t>
  </si>
  <si>
    <t>Teléfono fijo</t>
  </si>
  <si>
    <t>Telefonía Celular</t>
  </si>
  <si>
    <t>Servicios adicionales</t>
  </si>
  <si>
    <t>ARRENDAMIENTOS</t>
  </si>
  <si>
    <t>Meses</t>
  </si>
  <si>
    <t>CAPACITACIÓN</t>
  </si>
  <si>
    <t>Personas asistentes</t>
  </si>
  <si>
    <t>Valor / persona</t>
  </si>
  <si>
    <t>Número de Personas</t>
  </si>
  <si>
    <t>Valor tiquete / persona</t>
  </si>
  <si>
    <t>Viáticos / persona</t>
  </si>
  <si>
    <t>IMPRESOS Y PUBLICACIONES</t>
  </si>
  <si>
    <t>COMUNICACIONES Y TRANSPORTE</t>
  </si>
  <si>
    <t>Número de Servicios</t>
  </si>
  <si>
    <t>Correo Postal</t>
  </si>
  <si>
    <t>Mensajería</t>
  </si>
  <si>
    <t>Fax y Telecomunicaciones</t>
  </si>
  <si>
    <t>Internet</t>
  </si>
  <si>
    <t>Transporte</t>
  </si>
  <si>
    <t>Otros</t>
  </si>
  <si>
    <t>SEGUROS</t>
  </si>
  <si>
    <t>IMPUESTOS, CONTRIBUCIONES Y MULTAS</t>
  </si>
  <si>
    <t>EVENTO</t>
  </si>
  <si>
    <t>Valor Total Apoyo Logístico</t>
  </si>
  <si>
    <t>OPERACIONES INTERNAS POR ADQUISICIÓN DE BIENES</t>
  </si>
  <si>
    <t>OPERACIONES INTERNAS POR ADQUISICIÓN DE SERVICIOS DE EXTENSIÓN</t>
  </si>
  <si>
    <t>OPERACIONES INTERNAS IMPRESOS Y PUBLICACIONES</t>
  </si>
  <si>
    <t>OPERACIONES INTERNAS ADQUISICIÓN ARRENDAMIENTOS</t>
  </si>
  <si>
    <t>OPERACIONES INTERNAS POR ADQUISICIÓN SERVICIOS DE COMUNICACIÓN</t>
  </si>
  <si>
    <t>OPERACIONES INTERNAS ADQUISICIÓN POR OTRAS VENTAS DE SERVICIOS</t>
  </si>
  <si>
    <t>OPERACIONES INTERNAS APORTES SIN CONTRAPRESTAIÓN</t>
  </si>
  <si>
    <t>REGISTRAR SOLO CELDAS EN AMARILLO</t>
  </si>
  <si>
    <t>APOYO ECONÓMICO ESTUDIANTIL</t>
  </si>
  <si>
    <t>Administración del proyecto (10%)</t>
  </si>
  <si>
    <t>TOTAL REMUNERACIÓN POR SERVICIOS TÉCNICOS</t>
  </si>
  <si>
    <t>COSTOS DIRECTOS- DISTRIBUCIÓN POR VIGENCIA</t>
  </si>
  <si>
    <t>PARTICIPACIÓN DE DOCENTES</t>
  </si>
  <si>
    <t>Director  del Proyecto</t>
  </si>
  <si>
    <t>Departamento</t>
  </si>
  <si>
    <t>Firma</t>
  </si>
  <si>
    <t>Docentes participantes</t>
  </si>
  <si>
    <t>Periodo de participación</t>
  </si>
  <si>
    <t>Horas por semana</t>
  </si>
  <si>
    <r>
      <t xml:space="preserve">Fecha de inicio
</t>
    </r>
    <r>
      <rPr>
        <sz val="10"/>
        <rFont val="Arial Narrow"/>
        <family val="2"/>
      </rPr>
      <t xml:space="preserve"> (MM/AAAA)</t>
    </r>
  </si>
  <si>
    <r>
      <t xml:space="preserve">Fecha de fin 
</t>
    </r>
    <r>
      <rPr>
        <sz val="10"/>
        <rFont val="Arial Narrow"/>
        <family val="2"/>
      </rPr>
      <t>(MM/AAAA)</t>
    </r>
  </si>
  <si>
    <t xml:space="preserve">Contacto de entidades participantes </t>
  </si>
  <si>
    <t>Estimulo mensual por estudiante</t>
  </si>
  <si>
    <t>Valor mensual por contratista</t>
  </si>
  <si>
    <t xml:space="preserve">PRESUPUESTADO </t>
  </si>
  <si>
    <t>PREGRADO
(2 SMMLV)</t>
  </si>
  <si>
    <t>POSGRADO
(3 SMMLV)</t>
  </si>
  <si>
    <t>TOPE MENSUAL DE ESTIMULO DE ESTUDIANTES</t>
  </si>
  <si>
    <t>Estimulo total antes de 4 xmil</t>
  </si>
  <si>
    <t>Estimulo total después 4 xmil</t>
  </si>
  <si>
    <t>Valor total de contratistas antes de 4x1000</t>
  </si>
  <si>
    <t>Valor total antes de 4x1000</t>
  </si>
  <si>
    <t>Valor total de contratistas después de 4x1000</t>
  </si>
  <si>
    <t>Valor total después de 4x1000</t>
  </si>
  <si>
    <t>Valor total antes de IVA</t>
  </si>
  <si>
    <t>Valor unitario</t>
  </si>
  <si>
    <t>Valor total después de IVA</t>
  </si>
  <si>
    <t>IVA (%)</t>
  </si>
  <si>
    <t xml:space="preserve">Valor Unitario </t>
  </si>
  <si>
    <t>VIÁTICOS Y GASTOS DE VIAJE</t>
  </si>
  <si>
    <t>Versión: 2018-1</t>
  </si>
  <si>
    <r>
      <t xml:space="preserve">1. Información Requerida para la ficha financiera Quipu </t>
    </r>
    <r>
      <rPr>
        <b/>
        <sz val="12"/>
        <color rgb="FFFF0000"/>
        <rFont val="Arial Narrow"/>
        <family val="2"/>
      </rPr>
      <t>(Diligenciar solamente las celdas en color amarillo )</t>
    </r>
  </si>
  <si>
    <t>Mes inicio</t>
  </si>
  <si>
    <t>Mes Fin</t>
  </si>
  <si>
    <r>
      <t xml:space="preserve">Consideraciones éticas </t>
    </r>
    <r>
      <rPr>
        <i/>
        <sz val="11"/>
        <color rgb="FFFF0000"/>
        <rFont val="Arial Narrow"/>
        <family val="2"/>
      </rPr>
      <t>(Solo diligenciar en caso de que no se haya registrado aún en hermes)</t>
    </r>
  </si>
  <si>
    <r>
      <t xml:space="preserve">Actividades /Cronograma </t>
    </r>
    <r>
      <rPr>
        <i/>
        <sz val="11"/>
        <color rgb="FFFF0000"/>
        <rFont val="Arial Narrow"/>
        <family val="2"/>
      </rPr>
      <t>(Solo diligenciar en caso de que no se haya registrado aún en Hermes)</t>
    </r>
  </si>
  <si>
    <r>
      <rPr>
        <b/>
        <sz val="11"/>
        <rFont val="Arial Narrow"/>
        <family val="2"/>
      </rPr>
      <t>Impácto Ambiental</t>
    </r>
    <r>
      <rPr>
        <sz val="11"/>
        <rFont val="Arial Narrow"/>
        <family val="2"/>
      </rPr>
      <t xml:space="preserve"> </t>
    </r>
    <r>
      <rPr>
        <i/>
        <sz val="11"/>
        <color rgb="FFFF0000"/>
        <rFont val="Arial Narrow"/>
        <family val="2"/>
      </rPr>
      <t>(Solo diligenciar en caso de que no se haya registrado aún en hermes)</t>
    </r>
  </si>
  <si>
    <r>
      <rPr>
        <b/>
        <sz val="11"/>
        <color theme="1"/>
        <rFont val="Calibri"/>
        <family val="2"/>
        <scheme val="minor"/>
      </rPr>
      <t>Código RUP:</t>
    </r>
    <r>
      <rPr>
        <sz val="11"/>
        <color theme="1"/>
        <rFont val="Calibri"/>
        <family val="2"/>
        <scheme val="minor"/>
      </rPr>
      <t xml:space="preserve">
https://www.colombiacompra.gov.co/clasificador-de-bienes-y-servicios </t>
    </r>
  </si>
  <si>
    <t>Verificación vigencias</t>
  </si>
  <si>
    <t>Verificación desembolsos</t>
  </si>
  <si>
    <t>Versión: 2019-1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</si>
</sst>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 #,##0_);[Red]\(&quot;$&quot;\ #,##0\)"/>
    <numFmt numFmtId="165" formatCode="_(&quot;$&quot;\ * #,##0.00_);_(&quot;$&quot;\ * \(#,##0.00\);_(&quot;$&quot;\ * &quot;-&quot;??_);_(@_)"/>
    <numFmt numFmtId="166" formatCode="_(&quot;$&quot;\ * #,##0_);_(&quot;$&quot;\ * \(#,##0\);_(&quot;$&quot;\ * &quot;-&quot;??_);_(@_)"/>
    <numFmt numFmtId="167" formatCode="&quot;$&quot;\ #,##0"/>
    <numFmt numFmtId="168" formatCode="[$$-240A]#,##0;\-[$$-240A]#,##0"/>
    <numFmt numFmtId="169" formatCode="&quot;$&quot;\ #,##0;[Red]&quot;$&quot;\ \-#,##0"/>
    <numFmt numFmtId="170" formatCode="0.0%"/>
    <numFmt numFmtId="171" formatCode="[$$-240A]\ #,##0"/>
  </numFmts>
  <fonts count="41" x14ac:knownFonts="1">
    <font>
      <sz val="11"/>
      <color theme="1"/>
      <name val="Calibri"/>
      <family val="2"/>
      <scheme val="minor"/>
    </font>
    <font>
      <b/>
      <sz val="12"/>
      <color theme="1"/>
      <name val="Arial"/>
      <family val="2"/>
    </font>
    <font>
      <sz val="11"/>
      <color theme="1"/>
      <name val="Arial"/>
      <family val="2"/>
    </font>
    <font>
      <sz val="14"/>
      <color theme="1"/>
      <name val="Arial"/>
      <family val="2"/>
    </font>
    <font>
      <b/>
      <sz val="13"/>
      <color theme="1"/>
      <name val="Arial"/>
      <family val="2"/>
    </font>
    <font>
      <sz val="11"/>
      <color theme="0"/>
      <name val="Calibri"/>
      <family val="2"/>
      <scheme val="minor"/>
    </font>
    <font>
      <sz val="11"/>
      <name val="Calibri"/>
      <family val="2"/>
      <scheme val="minor"/>
    </font>
    <font>
      <sz val="11"/>
      <color theme="1"/>
      <name val="Calibri"/>
      <family val="2"/>
      <scheme val="minor"/>
    </font>
    <font>
      <b/>
      <sz val="13"/>
      <color theme="0"/>
      <name val="Arial"/>
      <family val="2"/>
    </font>
    <font>
      <sz val="11"/>
      <color theme="0"/>
      <name val="Arial"/>
      <family val="2"/>
    </font>
    <font>
      <b/>
      <sz val="13"/>
      <name val="Arial"/>
      <family val="2"/>
    </font>
    <font>
      <sz val="11"/>
      <name val="Arial"/>
      <family val="2"/>
    </font>
    <font>
      <b/>
      <sz val="11"/>
      <color theme="1"/>
      <name val="Calibri"/>
      <family val="2"/>
      <scheme val="minor"/>
    </font>
    <font>
      <b/>
      <sz val="14"/>
      <color theme="1"/>
      <name val="Calibri"/>
      <family val="2"/>
      <scheme val="minor"/>
    </font>
    <font>
      <sz val="11"/>
      <color rgb="FF9C6500"/>
      <name val="Calibri"/>
      <family val="2"/>
      <scheme val="minor"/>
    </font>
    <font>
      <b/>
      <sz val="11"/>
      <name val="Arial Narrow"/>
      <family val="2"/>
    </font>
    <font>
      <b/>
      <sz val="12"/>
      <name val="Arial Narrow"/>
      <family val="2"/>
    </font>
    <font>
      <b/>
      <sz val="10"/>
      <color rgb="FFFF0000"/>
      <name val="Arial Narrow"/>
      <family val="2"/>
    </font>
    <font>
      <sz val="11"/>
      <name val="Arial Narrow"/>
      <family val="2"/>
    </font>
    <font>
      <b/>
      <sz val="11"/>
      <name val="Calibri"/>
      <family val="2"/>
      <scheme val="minor"/>
    </font>
    <font>
      <sz val="10"/>
      <name val="Arial"/>
      <family val="2"/>
    </font>
    <font>
      <u/>
      <sz val="10"/>
      <color indexed="12"/>
      <name val="Arial"/>
      <family val="2"/>
    </font>
    <font>
      <sz val="10"/>
      <name val="Arial Narrow"/>
      <family val="2"/>
    </font>
    <font>
      <b/>
      <sz val="10"/>
      <name val="Arial Narrow"/>
      <family val="2"/>
    </font>
    <font>
      <b/>
      <sz val="10"/>
      <color indexed="10"/>
      <name val="Arial Narrow"/>
      <family val="2"/>
    </font>
    <font>
      <sz val="9"/>
      <color indexed="81"/>
      <name val="Tahoma"/>
      <family val="2"/>
    </font>
    <font>
      <b/>
      <sz val="9"/>
      <color indexed="81"/>
      <name val="Tahoma"/>
      <family val="2"/>
    </font>
    <font>
      <b/>
      <sz val="10"/>
      <name val="Arial"/>
      <family val="2"/>
    </font>
    <font>
      <sz val="10"/>
      <name val="Times New Roman"/>
      <family val="1"/>
    </font>
    <font>
      <b/>
      <sz val="5"/>
      <name val="Arial"/>
      <family val="2"/>
    </font>
    <font>
      <b/>
      <sz val="12"/>
      <name val="Arial"/>
      <family val="2"/>
    </font>
    <font>
      <b/>
      <sz val="11"/>
      <name val="Arial"/>
      <family val="2"/>
    </font>
    <font>
      <b/>
      <sz val="10"/>
      <color rgb="FFFF0000"/>
      <name val="Arial"/>
      <family val="2"/>
    </font>
    <font>
      <b/>
      <sz val="10"/>
      <color indexed="10"/>
      <name val="Arial"/>
      <family val="2"/>
    </font>
    <font>
      <sz val="10"/>
      <color theme="0"/>
      <name val="Arial"/>
      <family val="2"/>
    </font>
    <font>
      <b/>
      <sz val="11"/>
      <color rgb="FFFF0000"/>
      <name val="Calibri"/>
      <family val="2"/>
      <scheme val="minor"/>
    </font>
    <font>
      <sz val="10"/>
      <color theme="1"/>
      <name val="Calibri"/>
      <family val="2"/>
      <scheme val="minor"/>
    </font>
    <font>
      <b/>
      <sz val="9"/>
      <name val="Arial Narrow"/>
      <family val="2"/>
    </font>
    <font>
      <b/>
      <sz val="12"/>
      <color rgb="FFFF0000"/>
      <name val="Arial Narrow"/>
      <family val="2"/>
    </font>
    <font>
      <i/>
      <sz val="11"/>
      <color rgb="FFFF0000"/>
      <name val="Arial Narrow"/>
      <family val="2"/>
    </font>
    <font>
      <b/>
      <sz val="11"/>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indexed="9"/>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165" fontId="7" fillId="0" borderId="0" applyFont="0" applyFill="0" applyBorder="0" applyAlignment="0" applyProtection="0"/>
    <xf numFmtId="9" fontId="7" fillId="0" borderId="0" applyFont="0" applyFill="0" applyBorder="0" applyAlignment="0" applyProtection="0"/>
    <xf numFmtId="0" fontId="14" fillId="3" borderId="0" applyNumberFormat="0" applyBorder="0" applyAlignment="0" applyProtection="0"/>
    <xf numFmtId="0" fontId="7" fillId="4" borderId="31" applyNumberFormat="0" applyFont="0" applyAlignment="0" applyProtection="0"/>
    <xf numFmtId="0" fontId="21" fillId="0" borderId="0" applyNumberFormat="0" applyFill="0" applyBorder="0" applyAlignment="0" applyProtection="0">
      <alignment vertical="top"/>
      <protection locked="0"/>
    </xf>
    <xf numFmtId="43" fontId="20" fillId="0" borderId="0" applyFont="0" applyFill="0" applyBorder="0" applyAlignment="0" applyProtection="0"/>
    <xf numFmtId="0" fontId="20" fillId="0" borderId="0"/>
  </cellStyleXfs>
  <cellXfs count="519">
    <xf numFmtId="0" fontId="0" fillId="0" borderId="0" xfId="0"/>
    <xf numFmtId="0" fontId="0" fillId="0" borderId="0" xfId="0" applyAlignment="1">
      <alignment horizontal="center"/>
    </xf>
    <xf numFmtId="0" fontId="2" fillId="2" borderId="4" xfId="0" applyFont="1" applyFill="1" applyBorder="1" applyAlignment="1">
      <alignment horizontal="left" vertical="center" wrapText="1"/>
    </xf>
    <xf numFmtId="9" fontId="2" fillId="2" borderId="1" xfId="0" applyNumberFormat="1" applyFont="1" applyFill="1" applyBorder="1" applyAlignment="1">
      <alignment horizontal="center" vertical="center" wrapText="1"/>
    </xf>
    <xf numFmtId="0" fontId="2" fillId="2" borderId="5" xfId="0" applyFont="1" applyFill="1" applyBorder="1" applyAlignment="1">
      <alignment horizontal="left" vertical="center" wrapText="1"/>
    </xf>
    <xf numFmtId="9" fontId="2" fillId="2" borderId="6" xfId="0" applyNumberFormat="1"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Border="1"/>
    <xf numFmtId="0" fontId="4" fillId="2" borderId="7" xfId="0" applyFont="1" applyFill="1" applyBorder="1" applyAlignment="1">
      <alignment horizontal="center" vertical="center"/>
    </xf>
    <xf numFmtId="0" fontId="4" fillId="0" borderId="8" xfId="0" applyFont="1" applyFill="1" applyBorder="1" applyAlignment="1" applyProtection="1">
      <alignment horizontal="center" vertical="center"/>
      <protection locked="0" hidden="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0" xfId="0" applyFont="1" applyBorder="1"/>
    <xf numFmtId="166" fontId="6" fillId="0" borderId="0" xfId="1" applyNumberFormat="1" applyFont="1" applyBorder="1"/>
    <xf numFmtId="9" fontId="2" fillId="2" borderId="9" xfId="0"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protection locked="0"/>
    </xf>
    <xf numFmtId="0" fontId="5" fillId="0" borderId="0" xfId="0" applyFont="1" applyFill="1" applyBorder="1" applyProtection="1">
      <protection locked="0"/>
    </xf>
    <xf numFmtId="0" fontId="8" fillId="0" borderId="0" xfId="0" applyFont="1" applyFill="1" applyBorder="1" applyAlignment="1" applyProtection="1">
      <alignment horizontal="center" vertical="center"/>
      <protection locked="0"/>
    </xf>
    <xf numFmtId="165" fontId="5" fillId="0" borderId="0" xfId="1" applyFont="1" applyBorder="1"/>
    <xf numFmtId="0" fontId="10"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locked="0"/>
    </xf>
    <xf numFmtId="0" fontId="0" fillId="0" borderId="0" xfId="0" applyFont="1" applyBorder="1"/>
    <xf numFmtId="49" fontId="0" fillId="0" borderId="0" xfId="0" applyNumberFormat="1" applyFont="1" applyFill="1" applyBorder="1" applyAlignment="1">
      <alignment horizontal="center" wrapText="1"/>
    </xf>
    <xf numFmtId="0" fontId="0" fillId="0" borderId="0" xfId="0" applyFont="1" applyBorder="1" applyAlignment="1">
      <alignment horizontal="center"/>
    </xf>
    <xf numFmtId="0" fontId="2" fillId="0" borderId="0" xfId="0" applyFont="1" applyFill="1" applyBorder="1" applyAlignment="1" applyProtection="1">
      <alignment horizontal="center" vertical="center"/>
      <protection locked="0"/>
    </xf>
    <xf numFmtId="0" fontId="0" fillId="0" borderId="0" xfId="0" applyFont="1"/>
    <xf numFmtId="0" fontId="0" fillId="0" borderId="0" xfId="0" applyFont="1" applyFill="1" applyBorder="1"/>
    <xf numFmtId="49" fontId="0" fillId="0" borderId="0" xfId="0" applyNumberFormat="1" applyFont="1" applyFill="1" applyBorder="1" applyAlignment="1">
      <alignment horizontal="center"/>
    </xf>
    <xf numFmtId="9" fontId="0" fillId="0" borderId="0" xfId="0" applyNumberFormat="1" applyFont="1" applyBorder="1"/>
    <xf numFmtId="0" fontId="4" fillId="2" borderId="11" xfId="0" applyFont="1" applyFill="1" applyBorder="1" applyAlignment="1">
      <alignment horizontal="center" vertical="center"/>
    </xf>
    <xf numFmtId="0" fontId="0" fillId="0" borderId="0" xfId="0" applyFont="1" applyFill="1" applyBorder="1" applyAlignment="1">
      <alignment wrapText="1"/>
    </xf>
    <xf numFmtId="0" fontId="12" fillId="0" borderId="0" xfId="0" applyFont="1" applyBorder="1"/>
    <xf numFmtId="49" fontId="0" fillId="0" borderId="21" xfId="0" applyNumberFormat="1" applyFont="1" applyFill="1" applyBorder="1" applyAlignment="1">
      <alignment horizontal="center" wrapText="1"/>
    </xf>
    <xf numFmtId="49" fontId="0" fillId="0" borderId="17" xfId="0" applyNumberFormat="1" applyFont="1" applyBorder="1" applyAlignment="1">
      <alignment horizontal="center" wrapText="1"/>
    </xf>
    <xf numFmtId="49" fontId="12" fillId="0" borderId="16" xfId="0" applyNumberFormat="1" applyFont="1" applyBorder="1" applyAlignment="1">
      <alignment horizontal="center" wrapText="1"/>
    </xf>
    <xf numFmtId="49" fontId="12" fillId="0" borderId="16" xfId="0" applyNumberFormat="1" applyFont="1" applyFill="1" applyBorder="1" applyAlignment="1">
      <alignment horizontal="center" wrapText="1"/>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xf>
    <xf numFmtId="1" fontId="0" fillId="0" borderId="19" xfId="0" applyNumberFormat="1" applyFont="1" applyBorder="1" applyAlignment="1">
      <alignment horizontal="center" vertical="center"/>
    </xf>
    <xf numFmtId="1" fontId="0" fillId="0" borderId="2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12" fillId="0" borderId="15" xfId="0" applyNumberFormat="1" applyFont="1" applyBorder="1" applyAlignment="1">
      <alignment horizontal="center" wrapText="1"/>
    </xf>
    <xf numFmtId="49" fontId="0" fillId="0" borderId="18" xfId="0" applyNumberFormat="1" applyFont="1" applyBorder="1" applyAlignment="1">
      <alignment horizontal="center" wrapText="1"/>
    </xf>
    <xf numFmtId="49" fontId="0" fillId="0" borderId="0" xfId="0" applyNumberFormat="1" applyFont="1" applyBorder="1" applyAlignment="1">
      <alignment horizontal="center" wrapText="1"/>
    </xf>
    <xf numFmtId="1" fontId="0" fillId="0" borderId="19" xfId="0" applyNumberFormat="1" applyFont="1" applyBorder="1" applyAlignment="1">
      <alignment horizontal="center" wrapText="1"/>
    </xf>
    <xf numFmtId="49" fontId="0" fillId="0" borderId="20" xfId="0" applyNumberFormat="1" applyFont="1" applyBorder="1" applyAlignment="1">
      <alignment horizontal="center" wrapText="1"/>
    </xf>
    <xf numFmtId="49" fontId="0" fillId="0" borderId="21" xfId="0" applyNumberFormat="1" applyFont="1" applyBorder="1" applyAlignment="1">
      <alignment horizontal="center" wrapText="1"/>
    </xf>
    <xf numFmtId="1" fontId="0" fillId="0" borderId="22" xfId="0" applyNumberFormat="1" applyFont="1" applyBorder="1" applyAlignment="1">
      <alignment horizontal="center" wrapText="1"/>
    </xf>
    <xf numFmtId="49" fontId="12" fillId="0" borderId="15" xfId="0" applyNumberFormat="1" applyFont="1" applyBorder="1" applyAlignment="1">
      <alignment horizontal="center" vertical="center" wrapText="1"/>
    </xf>
    <xf numFmtId="49" fontId="0" fillId="0" borderId="18" xfId="0" applyNumberFormat="1" applyFont="1" applyBorder="1"/>
    <xf numFmtId="9" fontId="11" fillId="0" borderId="19" xfId="2" applyFont="1" applyFill="1" applyBorder="1" applyAlignment="1" applyProtection="1">
      <alignment horizontal="center" vertical="center"/>
      <protection locked="0"/>
    </xf>
    <xf numFmtId="0" fontId="0" fillId="0" borderId="18" xfId="0" applyFont="1" applyFill="1" applyBorder="1"/>
    <xf numFmtId="49" fontId="0" fillId="0" borderId="18" xfId="0" applyNumberFormat="1" applyFont="1" applyFill="1" applyBorder="1"/>
    <xf numFmtId="49" fontId="0" fillId="0" borderId="20" xfId="0" applyNumberFormat="1" applyFont="1" applyFill="1" applyBorder="1"/>
    <xf numFmtId="0" fontId="11" fillId="0" borderId="21" xfId="0" applyFont="1" applyFill="1" applyBorder="1" applyAlignment="1" applyProtection="1">
      <alignment horizontal="center" vertical="center"/>
      <protection locked="0"/>
    </xf>
    <xf numFmtId="9" fontId="11" fillId="0" borderId="22" xfId="2" applyFont="1" applyFill="1" applyBorder="1" applyAlignment="1" applyProtection="1">
      <alignment horizontal="center" vertical="center"/>
      <protection locked="0"/>
    </xf>
    <xf numFmtId="0" fontId="12" fillId="0" borderId="0" xfId="0" applyFont="1" applyFill="1" applyBorder="1"/>
    <xf numFmtId="0" fontId="2" fillId="2" borderId="29" xfId="0" applyFont="1" applyFill="1" applyBorder="1" applyAlignment="1">
      <alignment horizontal="left" vertical="center" wrapText="1"/>
    </xf>
    <xf numFmtId="0" fontId="4" fillId="2" borderId="10" xfId="0" applyFont="1" applyFill="1" applyBorder="1" applyAlignment="1">
      <alignment horizontal="center" vertical="center"/>
    </xf>
    <xf numFmtId="9" fontId="2" fillId="0" borderId="30" xfId="0" applyNumberFormat="1" applyFont="1" applyFill="1" applyBorder="1" applyAlignment="1">
      <alignment horizontal="left" vertical="center" wrapText="1"/>
    </xf>
    <xf numFmtId="9" fontId="2" fillId="0" borderId="12" xfId="0" applyNumberFormat="1" applyFont="1" applyFill="1" applyBorder="1" applyAlignment="1">
      <alignment horizontal="left" vertical="center" wrapText="1"/>
    </xf>
    <xf numFmtId="9" fontId="2" fillId="0" borderId="13" xfId="0" applyNumberFormat="1" applyFont="1" applyFill="1" applyBorder="1" applyAlignment="1">
      <alignment horizontal="left" vertical="center" wrapText="1"/>
    </xf>
    <xf numFmtId="9" fontId="2" fillId="0" borderId="14" xfId="0" applyNumberFormat="1" applyFont="1" applyFill="1" applyBorder="1" applyAlignment="1">
      <alignment horizontal="left" vertical="center" wrapText="1"/>
    </xf>
    <xf numFmtId="0" fontId="11" fillId="0" borderId="32" xfId="0" applyFont="1" applyBorder="1" applyProtection="1">
      <protection locked="0"/>
    </xf>
    <xf numFmtId="0" fontId="11" fillId="0" borderId="36" xfId="0" applyFont="1" applyBorder="1" applyProtection="1">
      <protection locked="0"/>
    </xf>
    <xf numFmtId="0" fontId="11" fillId="0" borderId="37" xfId="0" applyFont="1" applyBorder="1" applyProtection="1">
      <protection locked="0"/>
    </xf>
    <xf numFmtId="0" fontId="6" fillId="6" borderId="1" xfId="3" applyFont="1" applyFill="1" applyBorder="1" applyAlignment="1" applyProtection="1">
      <alignment horizontal="center" wrapText="1"/>
      <protection locked="0"/>
    </xf>
    <xf numFmtId="168" fontId="6" fillId="6" borderId="38" xfId="1" applyNumberFormat="1" applyFont="1" applyFill="1" applyBorder="1" applyAlignment="1" applyProtection="1">
      <alignment horizontal="center" wrapText="1"/>
      <protection locked="0"/>
    </xf>
    <xf numFmtId="0" fontId="15" fillId="0" borderId="29" xfId="0" applyFont="1" applyFill="1" applyBorder="1" applyAlignment="1" applyProtection="1">
      <alignment horizontal="right" vertical="center" wrapText="1"/>
    </xf>
    <xf numFmtId="0" fontId="0" fillId="7" borderId="0" xfId="0" applyFill="1" applyProtection="1"/>
    <xf numFmtId="0" fontId="11" fillId="7" borderId="0" xfId="0" applyFont="1" applyFill="1" applyBorder="1" applyProtection="1"/>
    <xf numFmtId="0" fontId="11" fillId="7" borderId="42" xfId="0" applyFont="1" applyFill="1" applyBorder="1" applyProtection="1"/>
    <xf numFmtId="168" fontId="19" fillId="5" borderId="1" xfId="1" applyNumberFormat="1" applyFont="1" applyFill="1" applyBorder="1" applyAlignment="1" applyProtection="1">
      <alignment wrapText="1"/>
    </xf>
    <xf numFmtId="0" fontId="15" fillId="0" borderId="1" xfId="0" applyFont="1" applyFill="1" applyBorder="1" applyAlignment="1" applyProtection="1">
      <alignment horizontal="center" vertical="center"/>
    </xf>
    <xf numFmtId="0" fontId="17" fillId="0" borderId="0" xfId="0" applyFont="1" applyFill="1" applyBorder="1" applyAlignment="1" applyProtection="1">
      <alignment vertical="center"/>
      <protection locked="0"/>
    </xf>
    <xf numFmtId="3" fontId="15" fillId="0" borderId="0" xfId="6" applyNumberFormat="1" applyFont="1" applyBorder="1" applyAlignment="1" applyProtection="1">
      <alignment horizontal="right"/>
    </xf>
    <xf numFmtId="3" fontId="18" fillId="0" borderId="0" xfId="0" applyNumberFormat="1" applyFont="1" applyBorder="1" applyAlignment="1" applyProtection="1">
      <alignment vertical="center"/>
    </xf>
    <xf numFmtId="3" fontId="20" fillId="0" borderId="1" xfId="0" applyNumberFormat="1" applyFont="1" applyFill="1" applyBorder="1" applyAlignment="1" applyProtection="1">
      <alignment horizontal="right"/>
    </xf>
    <xf numFmtId="0" fontId="15" fillId="0" borderId="1" xfId="0" applyFont="1" applyFill="1" applyBorder="1" applyAlignment="1" applyProtection="1">
      <alignment horizontal="center" vertical="center" wrapText="1"/>
      <protection locked="0"/>
    </xf>
    <xf numFmtId="3" fontId="15" fillId="0" borderId="18" xfId="0" applyNumberFormat="1" applyFont="1" applyFill="1" applyBorder="1" applyAlignment="1" applyProtection="1">
      <alignment horizontal="left" indent="1"/>
    </xf>
    <xf numFmtId="0" fontId="15" fillId="0" borderId="1" xfId="0" applyFont="1" applyFill="1" applyBorder="1" applyAlignment="1" applyProtection="1">
      <alignment horizontal="center" vertical="center" wrapText="1"/>
    </xf>
    <xf numFmtId="0" fontId="11" fillId="7" borderId="0" xfId="0" applyFont="1" applyFill="1" applyProtection="1">
      <protection locked="0"/>
    </xf>
    <xf numFmtId="0" fontId="0" fillId="7" borderId="0" xfId="0" applyFill="1"/>
    <xf numFmtId="0" fontId="18" fillId="7" borderId="0" xfId="0" applyFont="1" applyFill="1" applyProtection="1">
      <protection locked="0"/>
    </xf>
    <xf numFmtId="0" fontId="18" fillId="7" borderId="0" xfId="0" applyFont="1" applyFill="1" applyBorder="1" applyProtection="1">
      <protection locked="0"/>
    </xf>
    <xf numFmtId="0" fontId="22" fillId="7" borderId="0" xfId="0" applyFont="1" applyFill="1" applyProtection="1">
      <protection locked="0"/>
    </xf>
    <xf numFmtId="0" fontId="16" fillId="0" borderId="47" xfId="0" applyFont="1" applyFill="1" applyBorder="1" applyAlignment="1" applyProtection="1">
      <alignment horizontal="center" vertical="center" wrapText="1"/>
    </xf>
    <xf numFmtId="0" fontId="27" fillId="0" borderId="1" xfId="7" applyFont="1" applyFill="1" applyBorder="1" applyAlignment="1">
      <alignment vertical="top" wrapText="1"/>
    </xf>
    <xf numFmtId="0" fontId="20" fillId="0" borderId="0" xfId="7" applyBorder="1"/>
    <xf numFmtId="0" fontId="20" fillId="0" borderId="0" xfId="7"/>
    <xf numFmtId="0" fontId="23" fillId="0" borderId="1" xfId="7" applyFont="1" applyBorder="1" applyAlignment="1">
      <alignment vertical="top" wrapText="1"/>
    </xf>
    <xf numFmtId="0" fontId="23" fillId="0" borderId="1" xfId="7" applyFont="1" applyBorder="1" applyAlignment="1">
      <alignment horizontal="center" vertical="top" wrapText="1"/>
    </xf>
    <xf numFmtId="0" fontId="23" fillId="0" borderId="0" xfId="7" applyFont="1" applyBorder="1" applyAlignment="1">
      <alignment vertical="top" wrapText="1"/>
    </xf>
    <xf numFmtId="0" fontId="22" fillId="0" borderId="1" xfId="7" applyFont="1" applyBorder="1" applyAlignment="1">
      <alignment horizontal="right" vertical="center" wrapText="1"/>
    </xf>
    <xf numFmtId="169" fontId="22" fillId="0" borderId="1" xfId="7" applyNumberFormat="1" applyFont="1" applyBorder="1" applyAlignment="1">
      <alignment vertical="center" wrapText="1"/>
    </xf>
    <xf numFmtId="169" fontId="22" fillId="0" borderId="1" xfId="7" quotePrefix="1" applyNumberFormat="1" applyFont="1" applyBorder="1" applyAlignment="1">
      <alignment vertical="center" wrapText="1"/>
    </xf>
    <xf numFmtId="0" fontId="23" fillId="0" borderId="1" xfId="7" applyFont="1" applyBorder="1" applyAlignment="1">
      <alignment vertical="center" wrapText="1"/>
    </xf>
    <xf numFmtId="169" fontId="23" fillId="0" borderId="1" xfId="7" applyNumberFormat="1" applyFont="1" applyBorder="1" applyAlignment="1">
      <alignment vertical="center" wrapText="1"/>
    </xf>
    <xf numFmtId="169" fontId="23" fillId="0" borderId="1" xfId="7" applyNumberFormat="1" applyFont="1" applyBorder="1" applyAlignment="1">
      <alignment vertical="top" wrapText="1"/>
    </xf>
    <xf numFmtId="0" fontId="22" fillId="0" borderId="0" xfId="7" applyFont="1" applyBorder="1" applyAlignment="1">
      <alignment vertical="top" wrapText="1"/>
    </xf>
    <xf numFmtId="0" fontId="22" fillId="0" borderId="1" xfId="7" applyFont="1" applyBorder="1" applyAlignment="1">
      <alignment horizontal="left" vertical="top" wrapText="1"/>
    </xf>
    <xf numFmtId="0" fontId="20" fillId="0" borderId="1" xfId="7" applyBorder="1" applyAlignment="1">
      <alignment horizontal="left"/>
    </xf>
    <xf numFmtId="0" fontId="28" fillId="0" borderId="1" xfId="7" applyFont="1" applyBorder="1" applyAlignment="1">
      <alignment horizontal="left" wrapText="1"/>
    </xf>
    <xf numFmtId="0" fontId="23" fillId="0" borderId="1" xfId="7" applyFont="1" applyBorder="1" applyAlignment="1">
      <alignment horizontal="left" vertical="top" wrapText="1"/>
    </xf>
    <xf numFmtId="170" fontId="28" fillId="0" borderId="1" xfId="7" applyNumberFormat="1" applyFont="1" applyBorder="1" applyAlignment="1">
      <alignment horizontal="left" wrapText="1"/>
    </xf>
    <xf numFmtId="170" fontId="28" fillId="0" borderId="1" xfId="7" applyNumberFormat="1" applyFont="1" applyBorder="1" applyAlignment="1">
      <alignment wrapText="1"/>
    </xf>
    <xf numFmtId="0" fontId="15" fillId="0" borderId="1" xfId="0" applyFont="1" applyFill="1" applyBorder="1" applyAlignment="1" applyProtection="1">
      <alignment horizontal="right" vertical="center"/>
      <protection locked="0"/>
    </xf>
    <xf numFmtId="0" fontId="15" fillId="0" borderId="4" xfId="0" applyFont="1" applyFill="1" applyBorder="1" applyAlignment="1" applyProtection="1">
      <alignment horizontal="right"/>
      <protection locked="0"/>
    </xf>
    <xf numFmtId="3" fontId="22" fillId="0" borderId="1" xfId="0" applyNumberFormat="1" applyFont="1" applyBorder="1" applyAlignment="1" applyProtection="1">
      <alignment horizontal="left" indent="1"/>
    </xf>
    <xf numFmtId="0" fontId="15" fillId="0" borderId="1" xfId="0" applyFont="1" applyFill="1" applyBorder="1" applyAlignment="1" applyProtection="1">
      <alignment horizontal="left"/>
    </xf>
    <xf numFmtId="0" fontId="22" fillId="0" borderId="1" xfId="0" applyFont="1" applyBorder="1" applyAlignment="1" applyProtection="1">
      <alignment horizontal="left" indent="3"/>
    </xf>
    <xf numFmtId="3" fontId="14" fillId="4" borderId="1" xfId="4" applyNumberFormat="1" applyFont="1" applyBorder="1" applyAlignment="1" applyProtection="1">
      <alignment horizontal="right"/>
      <protection locked="0"/>
    </xf>
    <xf numFmtId="3" fontId="18" fillId="0" borderId="1" xfId="0" applyNumberFormat="1" applyFont="1" applyBorder="1" applyAlignment="1" applyProtection="1">
      <alignment vertical="center"/>
    </xf>
    <xf numFmtId="0" fontId="15" fillId="0" borderId="4" xfId="0" applyFont="1" applyFill="1" applyBorder="1" applyAlignment="1" applyProtection="1">
      <alignment horizontal="left" vertical="center"/>
    </xf>
    <xf numFmtId="0" fontId="15" fillId="0" borderId="45" xfId="0" applyFont="1" applyFill="1" applyBorder="1" applyAlignment="1" applyProtection="1">
      <alignment horizontal="left" vertical="center"/>
    </xf>
    <xf numFmtId="0" fontId="15" fillId="0" borderId="4" xfId="0" applyFont="1" applyFill="1" applyBorder="1" applyAlignment="1" applyProtection="1">
      <alignment horizontal="left"/>
    </xf>
    <xf numFmtId="0" fontId="15" fillId="0" borderId="4" xfId="0" applyFont="1" applyFill="1" applyBorder="1" applyAlignment="1" applyProtection="1"/>
    <xf numFmtId="0" fontId="15" fillId="0" borderId="1" xfId="0" applyFont="1" applyBorder="1" applyAlignment="1" applyProtection="1">
      <alignment horizontal="center" vertical="center" wrapText="1"/>
    </xf>
    <xf numFmtId="0" fontId="23" fillId="0" borderId="18" xfId="0" applyFont="1" applyBorder="1" applyProtection="1"/>
    <xf numFmtId="0" fontId="15" fillId="0" borderId="18" xfId="0" applyFont="1" applyBorder="1" applyProtection="1"/>
    <xf numFmtId="0" fontId="18" fillId="0" borderId="18" xfId="0" applyFont="1" applyBorder="1" applyProtection="1"/>
    <xf numFmtId="0" fontId="23" fillId="0" borderId="40" xfId="0" applyFont="1" applyBorder="1" applyProtection="1"/>
    <xf numFmtId="0" fontId="22" fillId="0" borderId="40" xfId="0" applyFont="1" applyBorder="1" applyAlignment="1" applyProtection="1">
      <alignment horizontal="center"/>
    </xf>
    <xf numFmtId="3" fontId="22" fillId="0" borderId="40" xfId="0" applyNumberFormat="1" applyFont="1" applyBorder="1" applyProtection="1"/>
    <xf numFmtId="0" fontId="23" fillId="0" borderId="0" xfId="0" applyFont="1" applyBorder="1" applyProtection="1"/>
    <xf numFmtId="0" fontId="22" fillId="0" borderId="0" xfId="0" applyFont="1" applyBorder="1" applyAlignment="1" applyProtection="1">
      <alignment horizontal="center"/>
    </xf>
    <xf numFmtId="3" fontId="22" fillId="0" borderId="24" xfId="0" applyNumberFormat="1" applyFont="1" applyBorder="1" applyProtection="1"/>
    <xf numFmtId="0" fontId="22" fillId="0" borderId="40" xfId="0" applyFont="1" applyBorder="1" applyProtection="1"/>
    <xf numFmtId="0" fontId="18" fillId="0" borderId="0" xfId="0" applyFont="1" applyBorder="1" applyProtection="1"/>
    <xf numFmtId="0" fontId="18" fillId="0" borderId="0" xfId="0" applyFont="1" applyBorder="1" applyAlignment="1" applyProtection="1">
      <alignment horizontal="center"/>
    </xf>
    <xf numFmtId="3" fontId="18" fillId="0" borderId="0" xfId="0" applyNumberFormat="1" applyFont="1" applyBorder="1" applyProtection="1"/>
    <xf numFmtId="0" fontId="15" fillId="0" borderId="0" xfId="0" applyFont="1" applyBorder="1" applyProtection="1"/>
    <xf numFmtId="0" fontId="29" fillId="0" borderId="1" xfId="5" applyFont="1" applyFill="1" applyBorder="1" applyAlignment="1" applyProtection="1">
      <alignment horizontal="left" indent="1"/>
    </xf>
    <xf numFmtId="0" fontId="15" fillId="0" borderId="38" xfId="0" applyFont="1" applyFill="1" applyBorder="1" applyAlignment="1" applyProtection="1">
      <alignment horizontal="center"/>
      <protection locked="0"/>
    </xf>
    <xf numFmtId="168" fontId="6" fillId="6" borderId="38" xfId="1" applyNumberFormat="1" applyFont="1" applyFill="1" applyBorder="1" applyAlignment="1" applyProtection="1">
      <alignment horizontal="center" wrapText="1"/>
      <protection locked="0"/>
    </xf>
    <xf numFmtId="0" fontId="11" fillId="0" borderId="33" xfId="0" applyFont="1" applyBorder="1" applyProtection="1"/>
    <xf numFmtId="0" fontId="15" fillId="0" borderId="34" xfId="0" applyFont="1" applyBorder="1" applyAlignment="1" applyProtection="1">
      <alignment horizontal="center" vertical="center"/>
    </xf>
    <xf numFmtId="0" fontId="15" fillId="0" borderId="35" xfId="0" applyFont="1" applyBorder="1" applyAlignment="1" applyProtection="1">
      <alignment horizontal="center" vertical="center"/>
    </xf>
    <xf numFmtId="164" fontId="23" fillId="0" borderId="12" xfId="1" applyNumberFormat="1" applyFont="1" applyFill="1" applyBorder="1" applyAlignment="1" applyProtection="1">
      <alignment horizontal="right"/>
    </xf>
    <xf numFmtId="49" fontId="0" fillId="0" borderId="33" xfId="0" applyNumberFormat="1" applyFont="1" applyBorder="1"/>
    <xf numFmtId="0" fontId="11" fillId="0" borderId="34" xfId="0" applyFont="1" applyFill="1" applyBorder="1" applyAlignment="1" applyProtection="1">
      <alignment horizontal="center" vertical="center"/>
      <protection locked="0"/>
    </xf>
    <xf numFmtId="9" fontId="11" fillId="0" borderId="35" xfId="2" applyFont="1" applyFill="1" applyBorder="1" applyAlignment="1" applyProtection="1">
      <alignment horizontal="center" vertical="center"/>
      <protection locked="0"/>
    </xf>
    <xf numFmtId="49" fontId="12" fillId="0" borderId="15"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6" fillId="0" borderId="0" xfId="0" applyFont="1" applyBorder="1" applyAlignment="1">
      <alignment horizontal="center"/>
    </xf>
    <xf numFmtId="0" fontId="12" fillId="0" borderId="10" xfId="0" applyFont="1" applyBorder="1"/>
    <xf numFmtId="9" fontId="13" fillId="0" borderId="10" xfId="2" applyFont="1" applyBorder="1" applyAlignment="1">
      <alignment horizontal="center"/>
    </xf>
    <xf numFmtId="0" fontId="6" fillId="0" borderId="34" xfId="0" applyFont="1" applyBorder="1" applyAlignment="1">
      <alignment horizontal="center"/>
    </xf>
    <xf numFmtId="0" fontId="6" fillId="0" borderId="21" xfId="0" applyFont="1" applyBorder="1" applyAlignment="1">
      <alignment horizontal="center"/>
    </xf>
    <xf numFmtId="0" fontId="14" fillId="3" borderId="12" xfId="3" applyBorder="1" applyAlignment="1" applyProtection="1">
      <alignment horizontal="center" vertical="center"/>
      <protection locked="0"/>
    </xf>
    <xf numFmtId="49" fontId="14" fillId="3" borderId="12" xfId="3" applyNumberFormat="1" applyBorder="1" applyAlignment="1" applyProtection="1">
      <alignment horizontal="center" vertical="center"/>
      <protection locked="0"/>
    </xf>
    <xf numFmtId="49" fontId="14" fillId="3" borderId="13" xfId="3" applyNumberFormat="1" applyBorder="1" applyAlignment="1" applyProtection="1">
      <alignment horizontal="center" vertical="center"/>
      <protection locked="0"/>
    </xf>
    <xf numFmtId="49" fontId="14" fillId="3" borderId="14" xfId="3" applyNumberFormat="1" applyBorder="1" applyAlignment="1" applyProtection="1">
      <alignment horizontal="center" vertical="center"/>
      <protection locked="0"/>
    </xf>
    <xf numFmtId="0" fontId="14" fillId="3" borderId="4" xfId="3" applyBorder="1" applyAlignment="1" applyProtection="1">
      <alignment vertical="center" wrapText="1"/>
      <protection locked="0"/>
    </xf>
    <xf numFmtId="0" fontId="14" fillId="3" borderId="5" xfId="3" applyBorder="1" applyAlignment="1" applyProtection="1">
      <alignment vertical="center" wrapText="1"/>
      <protection locked="0"/>
    </xf>
    <xf numFmtId="0" fontId="0" fillId="0" borderId="0" xfId="0" applyProtection="1">
      <protection locked="0"/>
    </xf>
    <xf numFmtId="0" fontId="21" fillId="0" borderId="0" xfId="5" applyAlignment="1" applyProtection="1">
      <protection locked="0"/>
    </xf>
    <xf numFmtId="0" fontId="27" fillId="0" borderId="7" xfId="0" applyFont="1" applyFill="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0" fillId="6" borderId="29" xfId="0" applyFont="1" applyFill="1" applyBorder="1" applyAlignment="1" applyProtection="1">
      <alignment vertical="top" wrapText="1"/>
      <protection locked="0"/>
    </xf>
    <xf numFmtId="1" fontId="0" fillId="6" borderId="38" xfId="0" applyNumberFormat="1" applyFill="1" applyBorder="1" applyAlignment="1" applyProtection="1">
      <alignment horizontal="center"/>
      <protection locked="0"/>
    </xf>
    <xf numFmtId="0" fontId="20" fillId="6" borderId="38" xfId="0" applyFont="1" applyFill="1" applyBorder="1" applyProtection="1">
      <protection locked="0"/>
    </xf>
    <xf numFmtId="0" fontId="0" fillId="6" borderId="38" xfId="0" applyFill="1" applyBorder="1" applyAlignment="1" applyProtection="1">
      <alignment horizontal="center"/>
      <protection locked="0"/>
    </xf>
    <xf numFmtId="171" fontId="0" fillId="6" borderId="38" xfId="0" applyNumberFormat="1" applyFill="1" applyBorder="1" applyProtection="1">
      <protection locked="0"/>
    </xf>
    <xf numFmtId="171" fontId="0" fillId="0" borderId="30" xfId="0" applyNumberFormat="1" applyBorder="1" applyProtection="1"/>
    <xf numFmtId="1" fontId="0" fillId="6" borderId="1" xfId="0" applyNumberFormat="1" applyFill="1" applyBorder="1" applyAlignment="1" applyProtection="1">
      <alignment horizontal="center"/>
      <protection locked="0"/>
    </xf>
    <xf numFmtId="171" fontId="33" fillId="0" borderId="10" xfId="0" applyNumberFormat="1" applyFont="1" applyBorder="1" applyProtection="1"/>
    <xf numFmtId="0" fontId="20" fillId="6" borderId="4" xfId="0" applyFont="1" applyFill="1" applyBorder="1" applyAlignment="1" applyProtection="1">
      <alignment vertical="top" wrapText="1"/>
      <protection locked="0"/>
    </xf>
    <xf numFmtId="0" fontId="0" fillId="6" borderId="1" xfId="0" applyFill="1" applyBorder="1" applyAlignment="1" applyProtection="1">
      <alignment horizontal="center"/>
      <protection locked="0"/>
    </xf>
    <xf numFmtId="171" fontId="0" fillId="6" borderId="1" xfId="0" applyNumberFormat="1" applyFill="1" applyBorder="1" applyProtection="1">
      <protection locked="0"/>
    </xf>
    <xf numFmtId="0" fontId="20" fillId="0" borderId="0" xfId="0" applyFont="1" applyProtection="1">
      <protection locked="0"/>
    </xf>
    <xf numFmtId="0" fontId="27" fillId="0" borderId="0" xfId="0" applyFont="1" applyBorder="1" applyAlignment="1" applyProtection="1">
      <alignment horizontal="center"/>
      <protection locked="0"/>
    </xf>
    <xf numFmtId="49" fontId="0" fillId="0" borderId="0" xfId="0" applyNumberFormat="1" applyFill="1" applyBorder="1" applyAlignment="1" applyProtection="1">
      <protection locked="0"/>
    </xf>
    <xf numFmtId="0" fontId="0" fillId="0" borderId="0" xfId="0" applyFill="1" applyBorder="1" applyAlignment="1" applyProtection="1">
      <protection locked="0"/>
    </xf>
    <xf numFmtId="3" fontId="0" fillId="6" borderId="38" xfId="0" applyNumberFormat="1" applyFill="1" applyBorder="1" applyProtection="1">
      <protection locked="0"/>
    </xf>
    <xf numFmtId="3" fontId="0" fillId="6" borderId="1" xfId="0" applyNumberFormat="1" applyFill="1" applyBorder="1" applyProtection="1">
      <protection locked="0"/>
    </xf>
    <xf numFmtId="171" fontId="0" fillId="0" borderId="38" xfId="0" applyNumberFormat="1" applyFill="1" applyBorder="1" applyProtection="1"/>
    <xf numFmtId="171" fontId="0" fillId="0" borderId="1" xfId="0" applyNumberFormat="1" applyFill="1" applyBorder="1" applyProtection="1"/>
    <xf numFmtId="171" fontId="0" fillId="0" borderId="12" xfId="0" applyNumberFormat="1" applyBorder="1" applyProtection="1"/>
    <xf numFmtId="171" fontId="0" fillId="0" borderId="13" xfId="0" applyNumberFormat="1" applyBorder="1" applyProtection="1"/>
    <xf numFmtId="0" fontId="27" fillId="0" borderId="8" xfId="0" applyFont="1" applyBorder="1" applyAlignment="1" applyProtection="1">
      <alignment horizontal="center" vertical="center"/>
    </xf>
    <xf numFmtId="171" fontId="0" fillId="6" borderId="30" xfId="0" applyNumberFormat="1" applyFill="1" applyBorder="1" applyProtection="1">
      <protection locked="0"/>
    </xf>
    <xf numFmtId="171" fontId="0" fillId="6" borderId="12" xfId="0" applyNumberFormat="1" applyFill="1" applyBorder="1" applyProtection="1">
      <protection locked="0"/>
    </xf>
    <xf numFmtId="0" fontId="27" fillId="0" borderId="60" xfId="0" applyFont="1" applyFill="1" applyBorder="1" applyAlignment="1" applyProtection="1">
      <alignment horizontal="center" vertical="top" wrapText="1"/>
    </xf>
    <xf numFmtId="0" fontId="27" fillId="0" borderId="59" xfId="0" applyFont="1" applyBorder="1" applyAlignment="1" applyProtection="1">
      <alignment horizontal="center" wrapText="1"/>
    </xf>
    <xf numFmtId="0" fontId="27" fillId="0" borderId="8" xfId="0" applyFont="1" applyBorder="1" applyProtection="1"/>
    <xf numFmtId="0" fontId="0" fillId="6" borderId="65" xfId="0" applyFill="1" applyBorder="1" applyAlignment="1" applyProtection="1">
      <alignment horizontal="center" vertical="top" wrapText="1"/>
      <protection locked="0"/>
    </xf>
    <xf numFmtId="167" fontId="0" fillId="6" borderId="65" xfId="0" applyNumberFormat="1" applyFill="1" applyBorder="1" applyAlignment="1" applyProtection="1">
      <alignment horizontal="center" vertical="top" wrapText="1"/>
      <protection locked="0"/>
    </xf>
    <xf numFmtId="167" fontId="0" fillId="6" borderId="38" xfId="0" applyNumberFormat="1" applyFill="1" applyBorder="1" applyAlignment="1" applyProtection="1">
      <alignment horizontal="center"/>
      <protection locked="0"/>
    </xf>
    <xf numFmtId="0" fontId="0" fillId="6" borderId="48" xfId="0" applyFill="1" applyBorder="1" applyAlignment="1" applyProtection="1">
      <alignment horizontal="center" vertical="top" wrapText="1"/>
      <protection locked="0"/>
    </xf>
    <xf numFmtId="167" fontId="0" fillId="6" borderId="48" xfId="0" applyNumberFormat="1" applyFill="1" applyBorder="1" applyAlignment="1" applyProtection="1">
      <alignment horizontal="center" vertical="top" wrapText="1"/>
      <protection locked="0"/>
    </xf>
    <xf numFmtId="167" fontId="0" fillId="6" borderId="1" xfId="0" applyNumberFormat="1" applyFill="1" applyBorder="1" applyAlignment="1" applyProtection="1">
      <alignment horizontal="center"/>
      <protection locked="0"/>
    </xf>
    <xf numFmtId="0" fontId="0" fillId="0" borderId="0" xfId="0" applyBorder="1" applyAlignment="1" applyProtection="1">
      <alignment horizontal="right"/>
      <protection locked="0"/>
    </xf>
    <xf numFmtId="171" fontId="0" fillId="6" borderId="13" xfId="0" applyNumberFormat="1" applyFill="1" applyBorder="1" applyProtection="1">
      <protection locked="0"/>
    </xf>
    <xf numFmtId="0" fontId="20" fillId="6" borderId="1" xfId="0" applyFont="1" applyFill="1" applyBorder="1" applyProtection="1">
      <protection locked="0"/>
    </xf>
    <xf numFmtId="0" fontId="27" fillId="0" borderId="59" xfId="0" applyFont="1" applyFill="1" applyBorder="1" applyAlignment="1" applyProtection="1">
      <alignment horizontal="center" vertical="center" wrapText="1"/>
    </xf>
    <xf numFmtId="1" fontId="0" fillId="6" borderId="9" xfId="0" applyNumberFormat="1" applyFill="1" applyBorder="1" applyAlignment="1" applyProtection="1">
      <alignment horizontal="center"/>
      <protection locked="0"/>
    </xf>
    <xf numFmtId="0" fontId="20" fillId="6" borderId="9" xfId="0" applyFont="1" applyFill="1" applyBorder="1" applyProtection="1">
      <protection locked="0"/>
    </xf>
    <xf numFmtId="0" fontId="0" fillId="6" borderId="9" xfId="0" applyFill="1" applyBorder="1" applyAlignment="1" applyProtection="1">
      <alignment horizontal="center"/>
      <protection locked="0"/>
    </xf>
    <xf numFmtId="171" fontId="0" fillId="6" borderId="9" xfId="0" applyNumberFormat="1" applyFill="1" applyBorder="1" applyProtection="1">
      <protection locked="0"/>
    </xf>
    <xf numFmtId="0" fontId="6" fillId="0" borderId="0" xfId="0" applyFont="1" applyProtection="1">
      <protection locked="0"/>
    </xf>
    <xf numFmtId="0" fontId="6" fillId="0" borderId="0" xfId="0" applyFont="1" applyBorder="1" applyProtection="1">
      <protection locked="0"/>
    </xf>
    <xf numFmtId="166" fontId="0" fillId="0" borderId="39" xfId="1" applyNumberFormat="1" applyFont="1" applyBorder="1"/>
    <xf numFmtId="166" fontId="0" fillId="6" borderId="39" xfId="1" applyNumberFormat="1" applyFont="1" applyFill="1" applyBorder="1" applyAlignment="1" applyProtection="1">
      <alignment horizontal="center"/>
      <protection locked="0"/>
    </xf>
    <xf numFmtId="0" fontId="5" fillId="5" borderId="0" xfId="0" applyFont="1" applyFill="1" applyProtection="1">
      <protection locked="0"/>
    </xf>
    <xf numFmtId="0" fontId="34" fillId="5" borderId="0" xfId="0" applyFont="1" applyFill="1" applyProtection="1">
      <protection locked="0"/>
    </xf>
    <xf numFmtId="0" fontId="35" fillId="0" borderId="0" xfId="0" applyFont="1" applyBorder="1" applyProtection="1">
      <protection locked="0"/>
    </xf>
    <xf numFmtId="0" fontId="36" fillId="7" borderId="0" xfId="0" applyFont="1" applyFill="1" applyProtection="1"/>
    <xf numFmtId="0" fontId="21" fillId="0" borderId="1" xfId="5" quotePrefix="1" applyBorder="1" applyAlignment="1" applyProtection="1"/>
    <xf numFmtId="0" fontId="21" fillId="0" borderId="1" xfId="5" applyBorder="1" applyAlignment="1" applyProtection="1"/>
    <xf numFmtId="0" fontId="21" fillId="0" borderId="1" xfId="5" applyBorder="1" applyAlignment="1" applyProtection="1">
      <alignment wrapText="1"/>
    </xf>
    <xf numFmtId="0" fontId="15" fillId="0" borderId="47" xfId="0" applyFont="1" applyFill="1" applyBorder="1" applyAlignment="1" applyProtection="1">
      <alignment horizontal="center"/>
      <protection locked="0"/>
    </xf>
    <xf numFmtId="0" fontId="15" fillId="6" borderId="4" xfId="0" applyFont="1" applyFill="1" applyBorder="1" applyAlignment="1" applyProtection="1">
      <alignment horizontal="right"/>
      <protection locked="0"/>
    </xf>
    <xf numFmtId="17" fontId="15" fillId="6" borderId="1" xfId="0" applyNumberFormat="1" applyFont="1" applyFill="1" applyBorder="1" applyAlignment="1" applyProtection="1">
      <alignment horizontal="center"/>
      <protection locked="0"/>
    </xf>
    <xf numFmtId="0" fontId="18" fillId="6" borderId="1" xfId="0" applyFont="1" applyFill="1" applyBorder="1" applyProtection="1">
      <protection locked="0"/>
    </xf>
    <xf numFmtId="0" fontId="18" fillId="6" borderId="12" xfId="0" applyFont="1" applyFill="1" applyBorder="1" applyAlignment="1" applyProtection="1">
      <protection locked="0"/>
    </xf>
    <xf numFmtId="0" fontId="23" fillId="8" borderId="1" xfId="0" applyFont="1" applyFill="1" applyBorder="1" applyAlignment="1" applyProtection="1">
      <alignment horizontal="center" vertical="center" wrapText="1"/>
    </xf>
    <xf numFmtId="0" fontId="6" fillId="6" borderId="48" xfId="3" applyFont="1" applyFill="1" applyBorder="1" applyAlignment="1" applyProtection="1">
      <alignment horizontal="center" wrapText="1"/>
      <protection locked="0"/>
    </xf>
    <xf numFmtId="3" fontId="37" fillId="0" borderId="38" xfId="0" applyNumberFormat="1" applyFont="1" applyFill="1" applyBorder="1" applyAlignment="1" applyProtection="1">
      <alignment horizontal="center" vertical="center"/>
    </xf>
    <xf numFmtId="0" fontId="16" fillId="0" borderId="37" xfId="0" applyFont="1" applyFill="1" applyBorder="1" applyAlignment="1" applyProtection="1">
      <alignment horizontal="center" wrapText="1"/>
    </xf>
    <xf numFmtId="0" fontId="16" fillId="0" borderId="7" xfId="0" applyFont="1" applyFill="1" applyBorder="1" applyAlignment="1" applyProtection="1">
      <alignment horizontal="center" wrapText="1"/>
    </xf>
    <xf numFmtId="0" fontId="16" fillId="0" borderId="59" xfId="0" applyFont="1" applyFill="1" applyBorder="1" applyAlignment="1" applyProtection="1">
      <alignment horizontal="center" wrapText="1"/>
    </xf>
    <xf numFmtId="0" fontId="15" fillId="6" borderId="5" xfId="0" applyFont="1" applyFill="1" applyBorder="1" applyAlignment="1" applyProtection="1">
      <alignment horizontal="right"/>
      <protection locked="0"/>
    </xf>
    <xf numFmtId="17" fontId="15" fillId="6" borderId="6" xfId="0" applyNumberFormat="1" applyFont="1" applyFill="1" applyBorder="1" applyAlignment="1" applyProtection="1">
      <alignment horizontal="center"/>
      <protection locked="0"/>
    </xf>
    <xf numFmtId="0" fontId="18" fillId="6" borderId="6" xfId="0" applyFont="1" applyFill="1" applyBorder="1" applyProtection="1">
      <protection locked="0"/>
    </xf>
    <xf numFmtId="0" fontId="18" fillId="6" borderId="14" xfId="0" applyFont="1" applyFill="1" applyBorder="1" applyAlignment="1" applyProtection="1">
      <protection locked="0"/>
    </xf>
    <xf numFmtId="0" fontId="0" fillId="0" borderId="0" xfId="0" applyFill="1" applyProtection="1">
      <protection locked="0"/>
    </xf>
    <xf numFmtId="0" fontId="0" fillId="0" borderId="0" xfId="0" applyFill="1"/>
    <xf numFmtId="171" fontId="33" fillId="0" borderId="1" xfId="0" applyNumberFormat="1" applyFont="1" applyFill="1" applyBorder="1" applyProtection="1"/>
    <xf numFmtId="0" fontId="12" fillId="0" borderId="0" xfId="0" applyFont="1" applyBorder="1" applyAlignment="1" applyProtection="1">
      <protection locked="0"/>
    </xf>
    <xf numFmtId="166" fontId="0" fillId="6" borderId="38" xfId="1" applyNumberFormat="1" applyFont="1" applyFill="1" applyBorder="1" applyProtection="1">
      <protection locked="0"/>
    </xf>
    <xf numFmtId="166" fontId="0" fillId="0" borderId="38" xfId="1" applyNumberFormat="1" applyFont="1" applyBorder="1"/>
    <xf numFmtId="166" fontId="0" fillId="6" borderId="1" xfId="1" applyNumberFormat="1" applyFont="1" applyFill="1" applyBorder="1" applyProtection="1">
      <protection locked="0"/>
    </xf>
    <xf numFmtId="0" fontId="27" fillId="0" borderId="5" xfId="0" applyFont="1" applyBorder="1" applyAlignment="1" applyProtection="1">
      <alignment horizontal="left" vertical="center" wrapText="1"/>
      <protection locked="0"/>
    </xf>
    <xf numFmtId="0" fontId="27" fillId="0" borderId="29" xfId="0" applyFont="1" applyBorder="1" applyAlignment="1" applyProtection="1">
      <alignment vertical="center" wrapText="1"/>
      <protection locked="0"/>
    </xf>
    <xf numFmtId="166" fontId="6" fillId="5" borderId="30" xfId="1" applyNumberFormat="1" applyFont="1" applyFill="1" applyBorder="1" applyAlignment="1" applyProtection="1">
      <alignment horizontal="center"/>
      <protection locked="0"/>
    </xf>
    <xf numFmtId="166" fontId="6" fillId="5" borderId="14" xfId="1" applyNumberFormat="1" applyFont="1" applyFill="1" applyBorder="1" applyAlignment="1" applyProtection="1">
      <alignment horizontal="center"/>
      <protection locked="0"/>
    </xf>
    <xf numFmtId="166" fontId="6" fillId="5" borderId="30" xfId="1" applyNumberFormat="1" applyFont="1" applyFill="1" applyBorder="1" applyProtection="1"/>
    <xf numFmtId="0" fontId="27" fillId="0" borderId="59" xfId="0" applyFont="1" applyBorder="1" applyAlignment="1" applyProtection="1">
      <alignment horizontal="center" vertical="center" wrapText="1"/>
    </xf>
    <xf numFmtId="171" fontId="0" fillId="0" borderId="1" xfId="0" applyNumberFormat="1" applyBorder="1" applyProtection="1"/>
    <xf numFmtId="171" fontId="0" fillId="0" borderId="38" xfId="0" applyNumberFormat="1" applyBorder="1" applyProtection="1"/>
    <xf numFmtId="0" fontId="27" fillId="0" borderId="8" xfId="0" applyFont="1" applyFill="1" applyBorder="1" applyAlignment="1" applyProtection="1">
      <alignment horizontal="center" vertical="center" wrapText="1"/>
    </xf>
    <xf numFmtId="0" fontId="0" fillId="6" borderId="72" xfId="0" applyFill="1" applyBorder="1" applyAlignment="1" applyProtection="1">
      <alignment horizontal="center"/>
      <protection locked="0"/>
    </xf>
    <xf numFmtId="171" fontId="0" fillId="0" borderId="9" xfId="0" applyNumberFormat="1" applyBorder="1" applyProtection="1"/>
    <xf numFmtId="0" fontId="20" fillId="6" borderId="51" xfId="0" applyFont="1" applyFill="1" applyBorder="1" applyAlignment="1" applyProtection="1">
      <alignment vertical="top" wrapText="1"/>
      <protection locked="0"/>
    </xf>
    <xf numFmtId="166" fontId="0" fillId="6" borderId="9" xfId="1" applyNumberFormat="1" applyFont="1" applyFill="1" applyBorder="1" applyProtection="1">
      <protection locked="0"/>
    </xf>
    <xf numFmtId="166" fontId="0" fillId="0" borderId="72" xfId="1" applyNumberFormat="1" applyFont="1" applyBorder="1"/>
    <xf numFmtId="166" fontId="0" fillId="0" borderId="1" xfId="1" applyNumberFormat="1" applyFont="1" applyBorder="1"/>
    <xf numFmtId="166" fontId="12" fillId="0" borderId="59" xfId="1" applyNumberFormat="1" applyFont="1" applyBorder="1"/>
    <xf numFmtId="166" fontId="12" fillId="0" borderId="8" xfId="1" applyNumberFormat="1" applyFont="1" applyBorder="1"/>
    <xf numFmtId="166" fontId="0" fillId="0" borderId="38" xfId="1" applyNumberFormat="1" applyFont="1" applyBorder="1" applyProtection="1"/>
    <xf numFmtId="166" fontId="0" fillId="0" borderId="30" xfId="1" applyNumberFormat="1" applyFont="1" applyBorder="1" applyProtection="1"/>
    <xf numFmtId="166" fontId="0" fillId="0" borderId="1" xfId="1" applyNumberFormat="1" applyFont="1" applyBorder="1" applyProtection="1"/>
    <xf numFmtId="166" fontId="0" fillId="0" borderId="12" xfId="1" applyNumberFormat="1" applyFont="1" applyBorder="1" applyProtection="1"/>
    <xf numFmtId="166" fontId="0" fillId="6" borderId="72" xfId="1" applyNumberFormat="1" applyFont="1" applyFill="1" applyBorder="1" applyProtection="1">
      <protection locked="0"/>
    </xf>
    <xf numFmtId="166" fontId="0" fillId="0" borderId="9" xfId="1" applyNumberFormat="1" applyFont="1" applyBorder="1" applyProtection="1"/>
    <xf numFmtId="166" fontId="0" fillId="5" borderId="13" xfId="1" applyNumberFormat="1" applyFont="1" applyFill="1" applyBorder="1" applyProtection="1">
      <protection locked="0"/>
    </xf>
    <xf numFmtId="0" fontId="20" fillId="6" borderId="71" xfId="0" applyFont="1" applyFill="1" applyBorder="1" applyAlignment="1" applyProtection="1">
      <alignment vertical="top" wrapText="1"/>
      <protection locked="0"/>
    </xf>
    <xf numFmtId="0" fontId="20" fillId="6" borderId="72" xfId="0" applyFont="1" applyFill="1" applyBorder="1" applyProtection="1">
      <protection locked="0"/>
    </xf>
    <xf numFmtId="166" fontId="0" fillId="6" borderId="42" xfId="1" applyNumberFormat="1" applyFont="1" applyFill="1" applyBorder="1" applyAlignment="1" applyProtection="1">
      <alignment horizontal="center"/>
      <protection locked="0"/>
    </xf>
    <xf numFmtId="166" fontId="0" fillId="0" borderId="42" xfId="1" applyNumberFormat="1" applyFont="1" applyBorder="1"/>
    <xf numFmtId="166" fontId="6" fillId="5" borderId="52" xfId="1" applyNumberFormat="1" applyFont="1" applyFill="1" applyBorder="1" applyProtection="1"/>
    <xf numFmtId="171" fontId="19" fillId="5" borderId="59" xfId="4" applyNumberFormat="1" applyFont="1" applyFill="1" applyBorder="1" applyProtection="1"/>
    <xf numFmtId="171" fontId="19" fillId="5" borderId="8" xfId="4" applyNumberFormat="1" applyFont="1" applyFill="1" applyBorder="1" applyProtection="1"/>
    <xf numFmtId="9" fontId="0" fillId="6" borderId="38" xfId="2" applyFont="1" applyFill="1" applyBorder="1" applyProtection="1">
      <protection locked="0"/>
    </xf>
    <xf numFmtId="9" fontId="0" fillId="6" borderId="1" xfId="2" applyFont="1" applyFill="1" applyBorder="1" applyProtection="1">
      <protection locked="0"/>
    </xf>
    <xf numFmtId="166" fontId="0" fillId="0" borderId="0" xfId="0" applyNumberFormat="1" applyProtection="1">
      <protection locked="0"/>
    </xf>
    <xf numFmtId="166" fontId="0" fillId="0" borderId="12" xfId="1" applyNumberFormat="1" applyFont="1" applyBorder="1" applyProtection="1">
      <protection locked="0"/>
    </xf>
    <xf numFmtId="166" fontId="0" fillId="0" borderId="30" xfId="1" applyNumberFormat="1" applyFont="1" applyBorder="1" applyProtection="1">
      <protection locked="0"/>
    </xf>
    <xf numFmtId="3" fontId="0" fillId="6" borderId="9" xfId="0" applyNumberFormat="1" applyFill="1" applyBorder="1" applyProtection="1">
      <protection locked="0"/>
    </xf>
    <xf numFmtId="166" fontId="0" fillId="0" borderId="9" xfId="1" applyNumberFormat="1" applyFont="1" applyBorder="1"/>
    <xf numFmtId="9" fontId="0" fillId="6" borderId="9" xfId="2" applyFont="1" applyFill="1" applyBorder="1" applyProtection="1">
      <protection locked="0"/>
    </xf>
    <xf numFmtId="166" fontId="0" fillId="0" borderId="13" xfId="1" applyNumberFormat="1" applyFont="1" applyBorder="1" applyProtection="1">
      <protection locked="0"/>
    </xf>
    <xf numFmtId="171" fontId="27" fillId="0" borderId="59" xfId="0" applyNumberFormat="1" applyFont="1" applyBorder="1" applyProtection="1"/>
    <xf numFmtId="3" fontId="27" fillId="0" borderId="59" xfId="0" applyNumberFormat="1" applyFont="1" applyBorder="1" applyProtection="1"/>
    <xf numFmtId="171" fontId="27" fillId="0" borderId="8" xfId="0" applyNumberFormat="1" applyFont="1" applyBorder="1" applyProtection="1"/>
    <xf numFmtId="0" fontId="12" fillId="0" borderId="59" xfId="0" applyFont="1" applyBorder="1" applyAlignment="1">
      <alignment horizontal="center" vertical="center" wrapText="1"/>
    </xf>
    <xf numFmtId="171" fontId="0" fillId="0" borderId="9" xfId="0" applyNumberFormat="1" applyFill="1" applyBorder="1" applyProtection="1"/>
    <xf numFmtId="171" fontId="19" fillId="0" borderId="59" xfId="0" applyNumberFormat="1" applyFont="1" applyBorder="1" applyAlignment="1" applyProtection="1">
      <alignment horizontal="right"/>
      <protection locked="0"/>
    </xf>
    <xf numFmtId="0" fontId="27" fillId="0" borderId="60" xfId="0" applyFont="1" applyBorder="1" applyAlignment="1" applyProtection="1">
      <alignment horizontal="center" vertical="center" wrapText="1"/>
    </xf>
    <xf numFmtId="171" fontId="27" fillId="0" borderId="60" xfId="0" applyNumberFormat="1" applyFont="1" applyBorder="1" applyProtection="1"/>
    <xf numFmtId="171" fontId="6" fillId="6" borderId="30" xfId="0" applyNumberFormat="1" applyFont="1" applyFill="1" applyBorder="1" applyProtection="1">
      <protection locked="0"/>
    </xf>
    <xf numFmtId="171" fontId="27" fillId="0" borderId="10" xfId="0" applyNumberFormat="1" applyFont="1" applyBorder="1" applyProtection="1"/>
    <xf numFmtId="0" fontId="27" fillId="0" borderId="17" xfId="0" applyFont="1" applyBorder="1" applyAlignment="1" applyProtection="1">
      <alignment horizontal="center" vertical="center"/>
    </xf>
    <xf numFmtId="0" fontId="0" fillId="6" borderId="67" xfId="0" applyFill="1" applyBorder="1" applyAlignment="1" applyProtection="1">
      <alignment horizontal="center" vertical="top" wrapText="1"/>
      <protection locked="0"/>
    </xf>
    <xf numFmtId="167" fontId="0" fillId="6" borderId="67" xfId="0" applyNumberFormat="1" applyFill="1" applyBorder="1" applyAlignment="1" applyProtection="1">
      <alignment horizontal="center" vertical="top" wrapText="1"/>
      <protection locked="0"/>
    </xf>
    <xf numFmtId="167" fontId="0" fillId="6" borderId="9" xfId="0" applyNumberFormat="1" applyFill="1" applyBorder="1" applyAlignment="1" applyProtection="1">
      <alignment horizontal="center"/>
      <protection locked="0"/>
    </xf>
    <xf numFmtId="171" fontId="27" fillId="0" borderId="10" xfId="0" applyNumberFormat="1" applyFont="1" applyBorder="1" applyAlignment="1" applyProtection="1">
      <alignment horizontal="right"/>
    </xf>
    <xf numFmtId="0" fontId="12" fillId="0" borderId="15" xfId="0" applyFont="1" applyBorder="1" applyAlignment="1" applyProtection="1">
      <protection locked="0"/>
    </xf>
    <xf numFmtId="0" fontId="12" fillId="0" borderId="16" xfId="0" applyFont="1" applyBorder="1" applyAlignment="1" applyProtection="1">
      <protection locked="0"/>
    </xf>
    <xf numFmtId="0" fontId="12" fillId="0" borderId="17" xfId="0" applyFont="1" applyBorder="1" applyAlignment="1" applyProtection="1">
      <protection locked="0"/>
    </xf>
    <xf numFmtId="0" fontId="15" fillId="0" borderId="39" xfId="0" applyFont="1" applyFill="1" applyBorder="1" applyAlignment="1" applyProtection="1">
      <alignment horizontal="center"/>
      <protection locked="0"/>
    </xf>
    <xf numFmtId="1" fontId="18" fillId="4" borderId="1" xfId="4" applyNumberFormat="1" applyFont="1" applyBorder="1" applyAlignment="1" applyProtection="1">
      <protection locked="0"/>
    </xf>
    <xf numFmtId="1" fontId="20" fillId="6" borderId="1" xfId="0" applyNumberFormat="1" applyFont="1" applyFill="1" applyBorder="1" applyAlignment="1" applyProtection="1">
      <alignment horizontal="center"/>
      <protection locked="0"/>
    </xf>
    <xf numFmtId="1" fontId="27" fillId="4" borderId="1" xfId="4" applyNumberFormat="1" applyFont="1" applyBorder="1" applyProtection="1">
      <protection locked="0"/>
    </xf>
    <xf numFmtId="0" fontId="15" fillId="6"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xf>
    <xf numFmtId="168" fontId="6" fillId="6" borderId="38" xfId="1" applyNumberFormat="1" applyFont="1" applyFill="1" applyBorder="1" applyAlignment="1" applyProtection="1">
      <alignment horizontal="center" wrapText="1"/>
      <protection locked="0"/>
    </xf>
    <xf numFmtId="0" fontId="7" fillId="0" borderId="65" xfId="5" applyFont="1" applyFill="1" applyBorder="1" applyAlignment="1" applyProtection="1">
      <alignment horizontal="center" vertical="center" wrapText="1"/>
    </xf>
    <xf numFmtId="0" fontId="16" fillId="0" borderId="64" xfId="0" applyFont="1" applyFill="1" applyBorder="1" applyAlignment="1" applyProtection="1">
      <alignment horizontal="center" wrapText="1"/>
    </xf>
    <xf numFmtId="0" fontId="6" fillId="6" borderId="38" xfId="3" applyFont="1" applyFill="1" applyBorder="1" applyAlignment="1" applyProtection="1">
      <alignment horizontal="center" wrapText="1"/>
      <protection locked="0"/>
    </xf>
    <xf numFmtId="0" fontId="12" fillId="7" borderId="0" xfId="0" applyFont="1" applyFill="1" applyProtection="1"/>
    <xf numFmtId="166" fontId="40" fillId="7" borderId="0" xfId="1" applyNumberFormat="1" applyFont="1" applyFill="1" applyProtection="1"/>
    <xf numFmtId="0" fontId="16" fillId="0" borderId="66" xfId="0" applyFont="1" applyFill="1" applyBorder="1" applyAlignment="1" applyProtection="1">
      <alignment horizontal="center" wrapText="1"/>
    </xf>
    <xf numFmtId="0" fontId="16" fillId="0" borderId="24" xfId="0" applyFont="1" applyFill="1" applyBorder="1" applyAlignment="1" applyProtection="1">
      <alignment horizontal="center" wrapText="1"/>
    </xf>
    <xf numFmtId="0" fontId="16" fillId="0" borderId="67" xfId="0" applyFont="1" applyFill="1" applyBorder="1" applyAlignment="1" applyProtection="1">
      <alignment horizontal="center" wrapText="1"/>
    </xf>
    <xf numFmtId="167" fontId="15" fillId="6" borderId="47" xfId="1" applyNumberFormat="1" applyFont="1" applyFill="1" applyBorder="1" applyAlignment="1" applyProtection="1">
      <alignment horizontal="center" vertical="center"/>
      <protection locked="0"/>
    </xf>
    <xf numFmtId="167" fontId="15" fillId="6" borderId="48" xfId="1" applyNumberFormat="1" applyFont="1" applyFill="1" applyBorder="1" applyAlignment="1" applyProtection="1">
      <alignment horizontal="center" vertical="center"/>
      <protection locked="0"/>
    </xf>
    <xf numFmtId="0" fontId="15" fillId="0" borderId="1" xfId="0" applyFont="1" applyBorder="1" applyAlignment="1" applyProtection="1">
      <alignment horizontal="center" vertical="center" wrapText="1"/>
    </xf>
    <xf numFmtId="0" fontId="15" fillId="6" borderId="1" xfId="0" applyFont="1" applyFill="1" applyBorder="1" applyAlignment="1" applyProtection="1">
      <alignment horizontal="center" vertical="center" wrapText="1"/>
      <protection locked="0"/>
    </xf>
    <xf numFmtId="0" fontId="15" fillId="8" borderId="3" xfId="0" applyFont="1" applyFill="1" applyBorder="1" applyAlignment="1" applyProtection="1">
      <alignment horizontal="center" vertical="center" wrapText="1"/>
    </xf>
    <xf numFmtId="0" fontId="15" fillId="8" borderId="1" xfId="0" applyFont="1" applyFill="1" applyBorder="1" applyAlignment="1" applyProtection="1">
      <alignment horizontal="center" vertical="center" wrapText="1"/>
    </xf>
    <xf numFmtId="0" fontId="15" fillId="0" borderId="50"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6" fillId="0" borderId="47" xfId="0" applyFont="1" applyFill="1" applyBorder="1" applyAlignment="1" applyProtection="1">
      <alignment horizontal="center" wrapText="1"/>
    </xf>
    <xf numFmtId="0" fontId="16" fillId="0" borderId="46" xfId="0" applyFont="1" applyFill="1" applyBorder="1" applyAlignment="1" applyProtection="1">
      <alignment horizontal="center" wrapText="1"/>
    </xf>
    <xf numFmtId="0" fontId="16" fillId="0" borderId="48" xfId="0" applyFont="1" applyFill="1" applyBorder="1" applyAlignment="1" applyProtection="1">
      <alignment horizontal="center" wrapText="1"/>
    </xf>
    <xf numFmtId="0" fontId="15" fillId="8" borderId="23" xfId="0" applyFont="1" applyFill="1" applyBorder="1" applyAlignment="1" applyProtection="1">
      <alignment horizontal="center" vertical="center"/>
    </xf>
    <xf numFmtId="0" fontId="15" fillId="8" borderId="63" xfId="0" applyFont="1" applyFill="1" applyBorder="1" applyAlignment="1" applyProtection="1">
      <alignment horizontal="center" vertical="center"/>
    </xf>
    <xf numFmtId="167" fontId="15" fillId="6" borderId="69" xfId="1" applyNumberFormat="1" applyFont="1" applyFill="1" applyBorder="1" applyAlignment="1" applyProtection="1">
      <alignment horizontal="center" vertical="center"/>
      <protection locked="0"/>
    </xf>
    <xf numFmtId="167" fontId="15" fillId="6" borderId="70" xfId="1"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167" fontId="15" fillId="0" borderId="54" xfId="1" applyNumberFormat="1" applyFont="1" applyFill="1" applyBorder="1" applyAlignment="1" applyProtection="1">
      <alignment horizontal="center" vertical="center"/>
    </xf>
    <xf numFmtId="167" fontId="15" fillId="0" borderId="55" xfId="1" applyNumberFormat="1" applyFont="1" applyFill="1" applyBorder="1" applyAlignment="1" applyProtection="1">
      <alignment horizontal="center" vertical="center"/>
    </xf>
    <xf numFmtId="167" fontId="15" fillId="0" borderId="42" xfId="1" applyNumberFormat="1" applyFont="1" applyFill="1" applyBorder="1" applyAlignment="1" applyProtection="1">
      <alignment horizontal="center" vertical="center"/>
    </xf>
    <xf numFmtId="167" fontId="15" fillId="0" borderId="56" xfId="1" applyNumberFormat="1" applyFont="1" applyFill="1" applyBorder="1" applyAlignment="1" applyProtection="1">
      <alignment horizontal="center" vertical="center"/>
    </xf>
    <xf numFmtId="0" fontId="15" fillId="0" borderId="3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6" fillId="0" borderId="1" xfId="0" applyFont="1" applyFill="1" applyBorder="1" applyAlignment="1" applyProtection="1">
      <alignment horizontal="center" wrapText="1"/>
    </xf>
    <xf numFmtId="167" fontId="18" fillId="6" borderId="47" xfId="1" applyNumberFormat="1" applyFont="1" applyFill="1" applyBorder="1" applyAlignment="1" applyProtection="1">
      <alignment horizontal="center" vertical="top" wrapText="1"/>
      <protection locked="0"/>
    </xf>
    <xf numFmtId="167" fontId="18" fillId="6" borderId="46" xfId="1" applyNumberFormat="1" applyFont="1" applyFill="1" applyBorder="1" applyAlignment="1" applyProtection="1">
      <alignment horizontal="center" vertical="top" wrapText="1"/>
      <protection locked="0"/>
    </xf>
    <xf numFmtId="167" fontId="18" fillId="6" borderId="48" xfId="1" applyNumberFormat="1" applyFont="1" applyFill="1" applyBorder="1" applyAlignment="1" applyProtection="1">
      <alignment horizontal="center" vertical="top" wrapText="1"/>
      <protection locked="0"/>
    </xf>
    <xf numFmtId="168" fontId="6" fillId="6" borderId="1" xfId="1" applyNumberFormat="1" applyFont="1" applyFill="1" applyBorder="1" applyAlignment="1" applyProtection="1">
      <alignment horizontal="center" wrapText="1"/>
      <protection locked="0"/>
    </xf>
    <xf numFmtId="0" fontId="15" fillId="5" borderId="1" xfId="4" applyFont="1" applyFill="1" applyBorder="1" applyAlignment="1" applyProtection="1">
      <alignment horizontal="center"/>
      <protection locked="0"/>
    </xf>
    <xf numFmtId="168" fontId="6" fillId="6" borderId="38" xfId="1" applyNumberFormat="1" applyFont="1" applyFill="1" applyBorder="1" applyAlignment="1" applyProtection="1">
      <alignment horizontal="center" wrapText="1"/>
      <protection locked="0"/>
    </xf>
    <xf numFmtId="167" fontId="18" fillId="6" borderId="47" xfId="1" applyNumberFormat="1" applyFont="1" applyFill="1" applyBorder="1" applyAlignment="1" applyProtection="1">
      <alignment horizontal="left" vertical="top" wrapText="1"/>
      <protection locked="0"/>
    </xf>
    <xf numFmtId="167" fontId="18" fillId="6" borderId="46" xfId="1" applyNumberFormat="1" applyFont="1" applyFill="1" applyBorder="1" applyAlignment="1" applyProtection="1">
      <alignment horizontal="left" vertical="top" wrapText="1"/>
      <protection locked="0"/>
    </xf>
    <xf numFmtId="167" fontId="18" fillId="6" borderId="48" xfId="1" applyNumberFormat="1" applyFont="1" applyFill="1" applyBorder="1" applyAlignment="1" applyProtection="1">
      <alignment horizontal="left" vertical="top" wrapText="1"/>
      <protection locked="0"/>
    </xf>
    <xf numFmtId="0" fontId="18" fillId="4" borderId="1" xfId="4" applyFont="1" applyBorder="1" applyAlignment="1" applyProtection="1">
      <alignment horizontal="center"/>
      <protection locked="0"/>
    </xf>
    <xf numFmtId="168" fontId="19" fillId="5" borderId="1" xfId="1" applyNumberFormat="1" applyFont="1" applyFill="1" applyBorder="1" applyAlignment="1" applyProtection="1">
      <alignment horizontal="center" vertical="top" wrapText="1"/>
      <protection locked="0"/>
    </xf>
    <xf numFmtId="0" fontId="15" fillId="6" borderId="47" xfId="0" applyFont="1" applyFill="1" applyBorder="1" applyAlignment="1" applyProtection="1">
      <alignment horizontal="center" vertical="center" wrapText="1"/>
      <protection locked="0"/>
    </xf>
    <xf numFmtId="0" fontId="15" fillId="6" borderId="46" xfId="0" applyFont="1" applyFill="1" applyBorder="1" applyAlignment="1" applyProtection="1">
      <alignment horizontal="center" vertical="center" wrapText="1"/>
      <protection locked="0"/>
    </xf>
    <xf numFmtId="0" fontId="15" fillId="6" borderId="48" xfId="0" applyFont="1" applyFill="1" applyBorder="1" applyAlignment="1" applyProtection="1">
      <alignment horizontal="center" vertical="center" wrapText="1"/>
      <protection locked="0"/>
    </xf>
    <xf numFmtId="0" fontId="20" fillId="6" borderId="29" xfId="0" applyFont="1" applyFill="1" applyBorder="1" applyAlignment="1" applyProtection="1">
      <alignment horizontal="left" vertical="top" wrapText="1"/>
      <protection locked="0"/>
    </xf>
    <xf numFmtId="0" fontId="20" fillId="6" borderId="38" xfId="0" applyFont="1" applyFill="1" applyBorder="1" applyAlignment="1" applyProtection="1">
      <alignment horizontal="left" vertical="top" wrapText="1"/>
      <protection locked="0"/>
    </xf>
    <xf numFmtId="0" fontId="20" fillId="6" borderId="4" xfId="0" applyFont="1" applyFill="1" applyBorder="1" applyAlignment="1" applyProtection="1">
      <alignment horizontal="left" vertical="top" wrapText="1"/>
      <protection locked="0"/>
    </xf>
    <xf numFmtId="0" fontId="20" fillId="6" borderId="1" xfId="0" applyFont="1" applyFill="1" applyBorder="1" applyAlignment="1" applyProtection="1">
      <alignment horizontal="left" vertical="top" wrapText="1"/>
      <protection locked="0"/>
    </xf>
    <xf numFmtId="0" fontId="20" fillId="6" borderId="71" xfId="0" applyFont="1" applyFill="1" applyBorder="1" applyAlignment="1" applyProtection="1">
      <alignment horizontal="left" vertical="top" wrapText="1"/>
      <protection locked="0"/>
    </xf>
    <xf numFmtId="0" fontId="20" fillId="6" borderId="9" xfId="0" applyFont="1" applyFill="1" applyBorder="1" applyAlignment="1" applyProtection="1">
      <alignment horizontal="left" vertical="top" wrapText="1"/>
      <protection locked="0"/>
    </xf>
    <xf numFmtId="0" fontId="27" fillId="0" borderId="7"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33" fillId="0" borderId="33" xfId="0" applyFont="1" applyFill="1" applyBorder="1" applyAlignment="1" applyProtection="1">
      <alignment horizontal="center" vertical="center" wrapText="1"/>
    </xf>
    <xf numFmtId="0" fontId="33" fillId="0" borderId="34" xfId="0" applyFont="1" applyFill="1" applyBorder="1" applyAlignment="1" applyProtection="1">
      <alignment horizontal="center" vertical="center" wrapText="1"/>
    </xf>
    <xf numFmtId="0" fontId="33" fillId="0" borderId="35" xfId="0" applyFont="1" applyFill="1" applyBorder="1" applyAlignment="1" applyProtection="1">
      <alignment horizontal="center" vertical="center" wrapText="1"/>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32" fillId="0" borderId="33" xfId="0" applyFont="1" applyBorder="1" applyAlignment="1" applyProtection="1">
      <alignment horizontal="center"/>
    </xf>
    <xf numFmtId="0" fontId="32" fillId="0" borderId="34" xfId="0" applyFont="1" applyBorder="1" applyAlignment="1" applyProtection="1">
      <alignment horizontal="center"/>
    </xf>
    <xf numFmtId="0" fontId="32" fillId="0" borderId="35" xfId="0" applyFont="1" applyBorder="1" applyAlignment="1" applyProtection="1">
      <alignment horizontal="center"/>
    </xf>
    <xf numFmtId="0" fontId="27" fillId="0" borderId="2" xfId="0" applyFont="1" applyFill="1" applyBorder="1" applyAlignment="1" applyProtection="1">
      <alignment horizontal="center" vertical="center" wrapText="1"/>
    </xf>
    <xf numFmtId="0" fontId="27" fillId="0" borderId="5" xfId="0" applyFont="1" applyFill="1" applyBorder="1" applyAlignment="1" applyProtection="1">
      <alignment horizontal="center" vertical="center" wrapText="1"/>
    </xf>
    <xf numFmtId="0" fontId="27" fillId="0" borderId="3"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3" xfId="0" applyFont="1" applyFill="1" applyBorder="1" applyAlignment="1" applyProtection="1">
      <alignment horizontal="center" vertical="center" wrapText="1"/>
    </xf>
    <xf numFmtId="0" fontId="27" fillId="0" borderId="6" xfId="0" applyFont="1" applyFill="1" applyBorder="1" applyAlignment="1" applyProtection="1">
      <alignment horizontal="center" vertical="center" wrapText="1"/>
    </xf>
    <xf numFmtId="0" fontId="30" fillId="0" borderId="15"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protection locked="0"/>
    </xf>
    <xf numFmtId="0" fontId="27" fillId="0" borderId="16" xfId="0" applyFont="1" applyBorder="1" applyAlignment="1" applyProtection="1">
      <alignment horizontal="center"/>
      <protection locked="0"/>
    </xf>
    <xf numFmtId="0" fontId="27" fillId="0" borderId="17" xfId="0" applyFont="1" applyBorder="1" applyAlignment="1" applyProtection="1">
      <alignment horizontal="center"/>
      <protection locked="0"/>
    </xf>
    <xf numFmtId="0" fontId="27" fillId="0" borderId="15"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60" xfId="0" applyFont="1" applyFill="1" applyBorder="1" applyAlignment="1" applyProtection="1">
      <alignment horizontal="center" vertical="center" wrapText="1"/>
    </xf>
    <xf numFmtId="0" fontId="27" fillId="0" borderId="1" xfId="0" applyFont="1" applyBorder="1" applyAlignment="1" applyProtection="1">
      <alignment horizontal="center"/>
      <protection locked="0"/>
    </xf>
    <xf numFmtId="0" fontId="0" fillId="0" borderId="47" xfId="0" applyNumberFormat="1" applyFill="1" applyBorder="1" applyAlignment="1" applyProtection="1">
      <alignment horizontal="center"/>
      <protection locked="0"/>
    </xf>
    <xf numFmtId="0" fontId="0" fillId="0" borderId="48" xfId="0" applyNumberFormat="1" applyFill="1" applyBorder="1" applyAlignment="1" applyProtection="1">
      <alignment horizontal="center"/>
      <protection locked="0"/>
    </xf>
    <xf numFmtId="49" fontId="20" fillId="6" borderId="1" xfId="0" applyNumberFormat="1" applyFont="1" applyFill="1" applyBorder="1" applyAlignment="1" applyProtection="1">
      <alignment horizontal="center"/>
      <protection locked="0"/>
    </xf>
    <xf numFmtId="0" fontId="20" fillId="6" borderId="45" xfId="0" applyFont="1" applyFill="1" applyBorder="1" applyAlignment="1" applyProtection="1">
      <alignment horizontal="center" vertical="top" wrapText="1"/>
      <protection locked="0"/>
    </xf>
    <xf numFmtId="0" fontId="20" fillId="6" borderId="40" xfId="0" applyFont="1" applyFill="1" applyBorder="1" applyAlignment="1" applyProtection="1">
      <alignment horizontal="center" vertical="top" wrapText="1"/>
      <protection locked="0"/>
    </xf>
    <xf numFmtId="0" fontId="20" fillId="6" borderId="65" xfId="0" applyFont="1" applyFill="1" applyBorder="1" applyAlignment="1" applyProtection="1">
      <alignment horizontal="center" vertical="top" wrapText="1"/>
      <protection locked="0"/>
    </xf>
    <xf numFmtId="0" fontId="20" fillId="6" borderId="41" xfId="0" applyFont="1" applyFill="1" applyBorder="1" applyAlignment="1" applyProtection="1">
      <alignment horizontal="center" vertical="top" wrapText="1"/>
      <protection locked="0"/>
    </xf>
    <xf numFmtId="0" fontId="20" fillId="6" borderId="46" xfId="0" applyFont="1" applyFill="1" applyBorder="1" applyAlignment="1" applyProtection="1">
      <alignment horizontal="center" vertical="top" wrapText="1"/>
      <protection locked="0"/>
    </xf>
    <xf numFmtId="0" fontId="20" fillId="6" borderId="48" xfId="0" applyFont="1" applyFill="1" applyBorder="1" applyAlignment="1" applyProtection="1">
      <alignment horizontal="center" vertical="top" wrapText="1"/>
      <protection locked="0"/>
    </xf>
    <xf numFmtId="0" fontId="20" fillId="6" borderId="68" xfId="0" applyFont="1" applyFill="1" applyBorder="1" applyAlignment="1" applyProtection="1">
      <alignment horizontal="center" vertical="top" wrapText="1"/>
      <protection locked="0"/>
    </xf>
    <xf numFmtId="0" fontId="20" fillId="6" borderId="24" xfId="0" applyFont="1" applyFill="1" applyBorder="1" applyAlignment="1" applyProtection="1">
      <alignment horizontal="center" vertical="top" wrapText="1"/>
      <protection locked="0"/>
    </xf>
    <xf numFmtId="0" fontId="20" fillId="6" borderId="67" xfId="0" applyFont="1" applyFill="1" applyBorder="1" applyAlignment="1" applyProtection="1">
      <alignment horizontal="center" vertical="top" wrapText="1"/>
      <protection locked="0"/>
    </xf>
    <xf numFmtId="0" fontId="27" fillId="0" borderId="7" xfId="0" applyFont="1" applyBorder="1" applyAlignment="1" applyProtection="1">
      <alignment horizontal="center"/>
      <protection locked="0"/>
    </xf>
    <xf numFmtId="0" fontId="27" fillId="0" borderId="59" xfId="0" applyFont="1" applyBorder="1" applyAlignment="1" applyProtection="1">
      <alignment horizontal="center"/>
      <protection locked="0"/>
    </xf>
    <xf numFmtId="0" fontId="32" fillId="0" borderId="15" xfId="0" applyFont="1" applyFill="1" applyBorder="1" applyAlignment="1" applyProtection="1">
      <alignment horizontal="center" vertical="top" wrapText="1"/>
    </xf>
    <xf numFmtId="0" fontId="32" fillId="0" borderId="16" xfId="0" applyFont="1" applyFill="1" applyBorder="1" applyAlignment="1" applyProtection="1">
      <alignment horizontal="center" vertical="top" wrapText="1"/>
    </xf>
    <xf numFmtId="0" fontId="32" fillId="0" borderId="17" xfId="0" applyFont="1" applyFill="1" applyBorder="1" applyAlignment="1" applyProtection="1">
      <alignment horizontal="center" vertical="top" wrapText="1"/>
    </xf>
    <xf numFmtId="0" fontId="27" fillId="0" borderId="15" xfId="0" applyFont="1" applyBorder="1" applyAlignment="1" applyProtection="1">
      <alignment horizontal="center"/>
      <protection locked="0"/>
    </xf>
    <xf numFmtId="0" fontId="27" fillId="0" borderId="60" xfId="0" applyFont="1" applyBorder="1" applyAlignment="1" applyProtection="1">
      <alignment horizontal="center"/>
      <protection locked="0"/>
    </xf>
    <xf numFmtId="0" fontId="12" fillId="0" borderId="59" xfId="0" applyFont="1" applyBorder="1" applyAlignment="1" applyProtection="1">
      <alignment horizontal="center"/>
      <protection locked="0"/>
    </xf>
    <xf numFmtId="0" fontId="35" fillId="0" borderId="15" xfId="0" applyFont="1" applyBorder="1" applyAlignment="1" applyProtection="1">
      <alignment horizontal="center"/>
      <protection locked="0"/>
    </xf>
    <xf numFmtId="0" fontId="35" fillId="0" borderId="16" xfId="0" applyFont="1" applyBorder="1" applyAlignment="1" applyProtection="1">
      <alignment horizontal="center"/>
      <protection locked="0"/>
    </xf>
    <xf numFmtId="0" fontId="35" fillId="0" borderId="17"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59" xfId="0" applyFont="1" applyBorder="1" applyAlignment="1" applyProtection="1">
      <alignment horizontal="center"/>
      <protection locked="0"/>
    </xf>
    <xf numFmtId="0" fontId="0" fillId="6" borderId="29" xfId="0" applyFill="1" applyBorder="1" applyAlignment="1" applyProtection="1">
      <alignment horizontal="left" vertical="top" wrapText="1"/>
      <protection locked="0"/>
    </xf>
    <xf numFmtId="0" fontId="0" fillId="6" borderId="3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71"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12" fillId="0" borderId="15" xfId="0" applyFont="1" applyBorder="1" applyAlignment="1" applyProtection="1">
      <alignment horizontal="right"/>
      <protection locked="0"/>
    </xf>
    <xf numFmtId="0" fontId="12" fillId="0" borderId="16" xfId="0" applyFont="1" applyBorder="1" applyAlignment="1" applyProtection="1">
      <alignment horizontal="right"/>
      <protection locked="0"/>
    </xf>
    <xf numFmtId="0" fontId="12" fillId="0" borderId="17" xfId="0" applyFont="1" applyBorder="1" applyAlignment="1" applyProtection="1">
      <alignment horizontal="right"/>
      <protection locked="0"/>
    </xf>
    <xf numFmtId="0" fontId="20" fillId="6" borderId="61" xfId="0" applyFont="1" applyFill="1" applyBorder="1" applyAlignment="1" applyProtection="1">
      <alignment horizontal="left" vertical="top" wrapText="1"/>
      <protection locked="0"/>
    </xf>
    <xf numFmtId="0" fontId="0" fillId="6" borderId="63" xfId="0" applyFill="1" applyBorder="1" applyAlignment="1" applyProtection="1">
      <alignment horizontal="left" vertical="top" wrapText="1"/>
      <protection locked="0"/>
    </xf>
    <xf numFmtId="0" fontId="0" fillId="6" borderId="41" xfId="0" applyFill="1" applyBorder="1" applyAlignment="1" applyProtection="1">
      <alignment horizontal="left" vertical="top" wrapText="1"/>
      <protection locked="0"/>
    </xf>
    <xf numFmtId="0" fontId="0" fillId="6" borderId="48" xfId="0" applyFill="1" applyBorder="1" applyAlignment="1" applyProtection="1">
      <alignment horizontal="left" vertical="top" wrapText="1"/>
      <protection locked="0"/>
    </xf>
    <xf numFmtId="0" fontId="0" fillId="6" borderId="68" xfId="0" applyFill="1" applyBorder="1" applyAlignment="1" applyProtection="1">
      <alignment horizontal="left" vertical="top" wrapText="1"/>
      <protection locked="0"/>
    </xf>
    <xf numFmtId="0" fontId="0" fillId="6" borderId="67" xfId="0" applyFill="1" applyBorder="1" applyAlignment="1" applyProtection="1">
      <alignment horizontal="left" vertical="top" wrapText="1"/>
      <protection locked="0"/>
    </xf>
    <xf numFmtId="0" fontId="0" fillId="6" borderId="61" xfId="0" applyFill="1" applyBorder="1" applyAlignment="1" applyProtection="1">
      <alignment horizontal="left" vertical="top" wrapText="1"/>
      <protection locked="0"/>
    </xf>
    <xf numFmtId="0" fontId="0" fillId="6" borderId="46"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0" borderId="61" xfId="0" applyFill="1" applyBorder="1" applyAlignment="1" applyProtection="1">
      <alignment horizontal="center" vertical="top" wrapText="1"/>
      <protection locked="0"/>
    </xf>
    <xf numFmtId="0" fontId="0" fillId="0" borderId="63" xfId="0" applyFill="1" applyBorder="1" applyAlignment="1" applyProtection="1">
      <alignment horizontal="center" vertical="top" wrapText="1"/>
      <protection locked="0"/>
    </xf>
    <xf numFmtId="0" fontId="0" fillId="0" borderId="41"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33" fillId="0" borderId="15"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20" fillId="6" borderId="68" xfId="0" applyFont="1" applyFill="1" applyBorder="1" applyAlignment="1" applyProtection="1">
      <alignment horizontal="left" vertical="top" wrapText="1"/>
      <protection locked="0"/>
    </xf>
    <xf numFmtId="0" fontId="19" fillId="0" borderId="15" xfId="0" applyFont="1" applyBorder="1" applyAlignment="1" applyProtection="1">
      <alignment horizontal="right"/>
      <protection locked="0"/>
    </xf>
    <xf numFmtId="0" fontId="19" fillId="0" borderId="17" xfId="0" applyFont="1" applyBorder="1" applyAlignment="1" applyProtection="1">
      <alignment horizontal="right"/>
      <protection locked="0"/>
    </xf>
    <xf numFmtId="0" fontId="19" fillId="0" borderId="15" xfId="0" applyFont="1" applyBorder="1" applyAlignment="1" applyProtection="1">
      <alignment horizontal="right"/>
    </xf>
    <xf numFmtId="0" fontId="19" fillId="0" borderId="17" xfId="0" applyFont="1" applyBorder="1" applyAlignment="1" applyProtection="1">
      <alignment horizontal="right"/>
    </xf>
    <xf numFmtId="0" fontId="0" fillId="0" borderId="15" xfId="0" applyBorder="1" applyAlignment="1" applyProtection="1">
      <alignment horizontal="right"/>
    </xf>
    <xf numFmtId="0" fontId="0" fillId="0" borderId="17" xfId="0" applyBorder="1" applyAlignment="1" applyProtection="1">
      <alignment horizontal="right"/>
    </xf>
    <xf numFmtId="0" fontId="20" fillId="6" borderId="41" xfId="0" applyFont="1" applyFill="1" applyBorder="1" applyAlignment="1" applyProtection="1">
      <alignment horizontal="left" vertical="top" wrapText="1"/>
      <protection locked="0"/>
    </xf>
    <xf numFmtId="0" fontId="19" fillId="0" borderId="16" xfId="0" applyFont="1" applyBorder="1" applyAlignment="1" applyProtection="1">
      <alignment horizontal="right"/>
      <protection locked="0"/>
    </xf>
    <xf numFmtId="0" fontId="27" fillId="0" borderId="1" xfId="0" applyFont="1" applyFill="1" applyBorder="1" applyAlignment="1" applyProtection="1">
      <alignment horizontal="center"/>
      <protection locked="0"/>
    </xf>
    <xf numFmtId="0" fontId="20" fillId="6" borderId="61" xfId="0" applyFont="1" applyFill="1" applyBorder="1" applyAlignment="1" applyProtection="1">
      <alignment horizontal="center" vertical="top" wrapText="1"/>
      <protection locked="0"/>
    </xf>
    <xf numFmtId="0" fontId="20" fillId="6" borderId="63" xfId="0" applyFont="1" applyFill="1" applyBorder="1" applyAlignment="1" applyProtection="1">
      <alignment horizontal="center" vertical="top" wrapText="1"/>
      <protection locked="0"/>
    </xf>
    <xf numFmtId="0" fontId="0" fillId="6" borderId="41" xfId="0" applyFill="1" applyBorder="1" applyAlignment="1" applyProtection="1">
      <alignment horizontal="center" vertical="top" wrapText="1"/>
      <protection locked="0"/>
    </xf>
    <xf numFmtId="0" fontId="0" fillId="6" borderId="48" xfId="0" applyFill="1" applyBorder="1" applyAlignment="1" applyProtection="1">
      <alignment horizontal="center" vertical="top" wrapText="1"/>
      <protection locked="0"/>
    </xf>
    <xf numFmtId="0" fontId="0" fillId="6" borderId="68" xfId="0" applyFill="1" applyBorder="1" applyAlignment="1" applyProtection="1">
      <alignment horizontal="center" vertical="top" wrapText="1"/>
      <protection locked="0"/>
    </xf>
    <xf numFmtId="0" fontId="0" fillId="6" borderId="67" xfId="0" applyFill="1" applyBorder="1" applyAlignment="1" applyProtection="1">
      <alignment horizontal="center" vertical="top" wrapText="1"/>
      <protection locked="0"/>
    </xf>
    <xf numFmtId="0" fontId="33" fillId="0" borderId="16"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2" fillId="0" borderId="15"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5"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33" fillId="0" borderId="15" xfId="0" applyFont="1" applyFill="1" applyBorder="1" applyAlignment="1" applyProtection="1">
      <alignment horizontal="center" vertical="top" wrapText="1"/>
    </xf>
    <xf numFmtId="0" fontId="33" fillId="0" borderId="16" xfId="0" applyFont="1" applyFill="1" applyBorder="1" applyAlignment="1" applyProtection="1">
      <alignment horizontal="center" vertical="top" wrapText="1"/>
    </xf>
    <xf numFmtId="0" fontId="33" fillId="0" borderId="17" xfId="0" applyFont="1" applyFill="1" applyBorder="1" applyAlignment="1" applyProtection="1">
      <alignment horizontal="center" vertical="top" wrapText="1"/>
    </xf>
    <xf numFmtId="0" fontId="0" fillId="6" borderId="62" xfId="0" applyFill="1" applyBorder="1" applyAlignment="1" applyProtection="1">
      <alignment horizontal="left" vertical="top" wrapText="1"/>
      <protection locked="0"/>
    </xf>
    <xf numFmtId="0" fontId="0" fillId="6" borderId="45" xfId="0" applyFill="1" applyBorder="1" applyAlignment="1" applyProtection="1">
      <alignment horizontal="left" vertical="top" wrapText="1"/>
      <protection locked="0"/>
    </xf>
    <xf numFmtId="0" fontId="0" fillId="6" borderId="40" xfId="0" applyFill="1" applyBorder="1" applyAlignment="1" applyProtection="1">
      <alignment horizontal="left" vertical="top" wrapText="1"/>
      <protection locked="0"/>
    </xf>
    <xf numFmtId="0" fontId="0" fillId="6" borderId="65" xfId="0" applyFill="1" applyBorder="1" applyAlignment="1" applyProtection="1">
      <alignment horizontal="left" vertical="top" wrapText="1"/>
      <protection locked="0"/>
    </xf>
    <xf numFmtId="0" fontId="0" fillId="0" borderId="68" xfId="0" applyFill="1" applyBorder="1" applyAlignment="1" applyProtection="1">
      <alignment horizontal="center" vertical="top" wrapText="1"/>
      <protection locked="0"/>
    </xf>
    <xf numFmtId="0" fontId="0" fillId="0" borderId="67" xfId="0" applyFill="1" applyBorder="1" applyAlignment="1" applyProtection="1">
      <alignment horizontal="center" vertical="top" wrapText="1"/>
      <protection locked="0"/>
    </xf>
    <xf numFmtId="0" fontId="0" fillId="6" borderId="61" xfId="0" applyFill="1" applyBorder="1" applyAlignment="1" applyProtection="1">
      <alignment horizontal="center" vertical="top" wrapText="1"/>
      <protection locked="0"/>
    </xf>
    <xf numFmtId="0" fontId="0" fillId="6" borderId="63" xfId="0" applyFill="1" applyBorder="1" applyAlignment="1" applyProtection="1">
      <alignment horizontal="center" vertical="top" wrapText="1"/>
      <protection locked="0"/>
    </xf>
    <xf numFmtId="0" fontId="0" fillId="6" borderId="53" xfId="0" applyFill="1" applyBorder="1" applyAlignment="1" applyProtection="1">
      <alignment horizontal="center" vertical="top" wrapText="1"/>
      <protection locked="0"/>
    </xf>
    <xf numFmtId="0" fontId="0" fillId="6" borderId="70" xfId="0" applyFill="1" applyBorder="1" applyAlignment="1" applyProtection="1">
      <alignment horizontal="center" vertical="top" wrapText="1"/>
      <protection locked="0"/>
    </xf>
    <xf numFmtId="167" fontId="22" fillId="0" borderId="1" xfId="7" applyNumberFormat="1" applyFont="1" applyBorder="1" applyAlignment="1">
      <alignment vertical="top" wrapText="1"/>
    </xf>
    <xf numFmtId="170" fontId="28" fillId="0" borderId="47" xfId="7" applyNumberFormat="1" applyFont="1" applyBorder="1" applyAlignment="1">
      <alignment horizontal="center" wrapText="1"/>
    </xf>
    <xf numFmtId="170" fontId="28" fillId="0" borderId="48" xfId="7" applyNumberFormat="1" applyFont="1" applyBorder="1" applyAlignment="1">
      <alignment horizontal="center" wrapText="1"/>
    </xf>
    <xf numFmtId="0" fontId="20" fillId="0" borderId="1" xfId="7" applyFont="1" applyFill="1" applyBorder="1" applyAlignment="1">
      <alignment horizontal="left" vertical="top" wrapText="1"/>
    </xf>
    <xf numFmtId="0" fontId="23" fillId="0" borderId="1" xfId="7" applyFont="1" applyBorder="1" applyAlignment="1">
      <alignment horizontal="center" vertical="top" wrapText="1"/>
    </xf>
    <xf numFmtId="0" fontId="22" fillId="0" borderId="1" xfId="7" applyFont="1" applyBorder="1" applyAlignment="1">
      <alignment horizontal="left" vertical="top" wrapText="1"/>
    </xf>
    <xf numFmtId="0" fontId="28" fillId="0" borderId="1" xfId="7" applyFont="1" applyBorder="1" applyAlignment="1">
      <alignment horizontal="left" wrapText="1"/>
    </xf>
    <xf numFmtId="170" fontId="28" fillId="0" borderId="1" xfId="7" applyNumberFormat="1" applyFont="1" applyBorder="1" applyAlignment="1">
      <alignment horizontal="center" wrapText="1"/>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xf>
    <xf numFmtId="0" fontId="1" fillId="0" borderId="0" xfId="0" applyFont="1" applyAlignment="1">
      <alignment horizontal="center" wrapText="1"/>
    </xf>
    <xf numFmtId="0" fontId="17" fillId="0" borderId="21" xfId="0" applyFont="1" applyFill="1" applyBorder="1" applyAlignment="1" applyProtection="1">
      <alignment horizontal="center" vertical="center"/>
      <protection locked="0"/>
    </xf>
    <xf numFmtId="0" fontId="2" fillId="0" borderId="0" xfId="0" applyFont="1" applyFill="1" applyBorder="1" applyAlignment="1">
      <alignment horizontal="left" vertical="center" wrapText="1"/>
    </xf>
    <xf numFmtId="0" fontId="0" fillId="0" borderId="0" xfId="0" applyAlignment="1">
      <alignment horizontal="left"/>
    </xf>
    <xf numFmtId="0" fontId="13" fillId="0" borderId="0" xfId="0" applyFont="1" applyAlignment="1">
      <alignment horizontal="center"/>
    </xf>
    <xf numFmtId="0" fontId="0" fillId="0" borderId="0" xfId="0" applyBorder="1" applyAlignment="1">
      <alignment horizontal="center"/>
    </xf>
    <xf numFmtId="0" fontId="14" fillId="3" borderId="24" xfId="3" applyBorder="1" applyAlignment="1" applyProtection="1">
      <alignment horizontal="center" vertical="center" wrapText="1"/>
      <protection locked="0"/>
    </xf>
    <xf numFmtId="0" fontId="14" fillId="3" borderId="26" xfId="3" applyBorder="1" applyAlignment="1" applyProtection="1">
      <alignment horizontal="center" vertical="center" wrapText="1"/>
      <protection locked="0"/>
    </xf>
    <xf numFmtId="0" fontId="14" fillId="3" borderId="27" xfId="3" applyBorder="1" applyAlignment="1" applyProtection="1">
      <alignment horizontal="center" vertical="center" wrapText="1"/>
      <protection locked="0"/>
    </xf>
    <xf numFmtId="0" fontId="14" fillId="3" borderId="28" xfId="3" applyBorder="1" applyAlignment="1" applyProtection="1">
      <alignment horizontal="center" vertical="center" wrapText="1"/>
      <protection locked="0"/>
    </xf>
    <xf numFmtId="3" fontId="14" fillId="4" borderId="47" xfId="4" applyNumberFormat="1" applyFont="1" applyBorder="1" applyAlignment="1" applyProtection="1">
      <alignment horizontal="center"/>
      <protection locked="0"/>
    </xf>
    <xf numFmtId="3" fontId="14" fillId="4" borderId="46" xfId="4" applyNumberFormat="1" applyFont="1" applyBorder="1" applyAlignment="1" applyProtection="1">
      <alignment horizontal="center"/>
      <protection locked="0"/>
    </xf>
    <xf numFmtId="3" fontId="14" fillId="4" borderId="48" xfId="4" applyNumberFormat="1" applyFont="1" applyBorder="1" applyAlignment="1" applyProtection="1">
      <alignment horizontal="center"/>
      <protection locked="0"/>
    </xf>
    <xf numFmtId="0" fontId="11" fillId="0" borderId="49" xfId="0" applyFont="1" applyBorder="1" applyAlignment="1" applyProtection="1">
      <alignment horizontal="center"/>
      <protection locked="0"/>
    </xf>
    <xf numFmtId="0" fontId="11" fillId="0" borderId="51"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5" fillId="0" borderId="50" xfId="0"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0" fontId="20" fillId="4" borderId="1" xfId="4" applyFont="1" applyBorder="1" applyAlignment="1" applyProtection="1">
      <alignment horizontal="left"/>
      <protection locked="0"/>
    </xf>
    <xf numFmtId="14" fontId="20" fillId="6" borderId="1" xfId="0" applyNumberFormat="1" applyFont="1" applyFill="1" applyBorder="1" applyAlignment="1" applyProtection="1">
      <alignment horizontal="center" vertical="center"/>
      <protection locked="0"/>
    </xf>
    <xf numFmtId="0" fontId="24" fillId="0" borderId="33" xfId="0" applyFont="1" applyBorder="1" applyAlignment="1" applyProtection="1">
      <alignment horizontal="center"/>
      <protection locked="0"/>
    </xf>
    <xf numFmtId="0" fontId="24" fillId="0" borderId="34" xfId="0" applyFont="1" applyBorder="1" applyAlignment="1" applyProtection="1">
      <alignment horizontal="center"/>
      <protection locked="0"/>
    </xf>
    <xf numFmtId="0" fontId="18" fillId="0" borderId="40" xfId="0" applyFont="1" applyFill="1" applyBorder="1" applyAlignment="1" applyProtection="1">
      <alignment horizontal="left" vertical="center" wrapText="1"/>
      <protection locked="0"/>
    </xf>
    <xf numFmtId="0" fontId="15" fillId="0" borderId="5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8" xfId="0" applyFont="1" applyBorder="1" applyAlignment="1" applyProtection="1">
      <alignment horizontal="center" vertical="center" wrapText="1"/>
      <protection locked="0"/>
    </xf>
  </cellXfs>
  <cellStyles count="8">
    <cellStyle name="Hipervínculo" xfId="5" builtinId="8"/>
    <cellStyle name="Millares_formato_PROPUESTA_presentacion_y_liquidacion_proyectos(1)" xfId="6"/>
    <cellStyle name="Moneda" xfId="1" builtinId="4"/>
    <cellStyle name="Neutral" xfId="3" builtinId="28"/>
    <cellStyle name="Normal" xfId="0" builtinId="0"/>
    <cellStyle name="Normal 2" xfId="7"/>
    <cellStyle name="Notas" xfId="4" builtinId="10"/>
    <cellStyle name="Porcentaje" xfId="2" builtinId="5"/>
  </cellStyles>
  <dxfs count="7">
    <dxf>
      <font>
        <color theme="0"/>
      </font>
      <fill>
        <patternFill>
          <bgColor rgb="FF92D050"/>
        </patternFill>
      </fill>
    </dxf>
    <dxf>
      <fill>
        <patternFill>
          <bgColor rgb="FFFFFF00"/>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289151</xdr:colOff>
      <xdr:row>0</xdr:row>
      <xdr:rowOff>34017</xdr:rowOff>
    </xdr:from>
    <xdr:to>
      <xdr:col>0</xdr:col>
      <xdr:colOff>1812417</xdr:colOff>
      <xdr:row>3</xdr:row>
      <xdr:rowOff>136412</xdr:rowOff>
    </xdr:to>
    <xdr:pic>
      <xdr:nvPicPr>
        <xdr:cNvPr id="2" name="Imagen 1" descr="Descripción: 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289151" y="34017"/>
          <a:ext cx="1523266" cy="67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266701</xdr:colOff>
      <xdr:row>29</xdr:row>
      <xdr:rowOff>6725</xdr:rowOff>
    </xdr:from>
    <xdr:to>
      <xdr:col>8</xdr:col>
      <xdr:colOff>339538</xdr:colOff>
      <xdr:row>32</xdr:row>
      <xdr:rowOff>133350</xdr:rowOff>
    </xdr:to>
    <xdr:sp macro="" textlink="">
      <xdr:nvSpPr>
        <xdr:cNvPr id="2" name="Text Box 2"/>
        <xdr:cNvSpPr txBox="1">
          <a:spLocks noChangeArrowheads="1"/>
        </xdr:cNvSpPr>
      </xdr:nvSpPr>
      <xdr:spPr bwMode="auto">
        <a:xfrm>
          <a:off x="266701" y="8864975"/>
          <a:ext cx="6978462" cy="6981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Estudiantes Auxiliares: </a:t>
          </a:r>
          <a:r>
            <a:rPr lang="es-CO" sz="1000" b="0" i="0" u="none" strike="noStrike" baseline="0">
              <a:solidFill>
                <a:srgbClr val="000000"/>
              </a:solidFill>
              <a:latin typeface="Arial"/>
              <a:cs typeface="Arial"/>
            </a:rPr>
            <a:t>Pago por servicios a estudiantes activos de la Universidad, como estímulo para el desarrollo de su carrera. La remuneración se hará de acuerdo a la normativa vigente (Acuerdos CSU 012 y 040 de 2004 y 10 de 2005). Para estudiantes de Pregrado no puede superar los 2 SMMLV y para estudiantes de posgrado no puede superar 3SMMLV.</a:t>
          </a:r>
        </a:p>
      </xdr:txBody>
    </xdr:sp>
    <xdr:clientData/>
  </xdr:twoCellAnchor>
  <xdr:twoCellAnchor>
    <xdr:from>
      <xdr:col>1</xdr:col>
      <xdr:colOff>25214</xdr:colOff>
      <xdr:row>2</xdr:row>
      <xdr:rowOff>51828</xdr:rowOff>
    </xdr:from>
    <xdr:to>
      <xdr:col>8</xdr:col>
      <xdr:colOff>930088</xdr:colOff>
      <xdr:row>6</xdr:row>
      <xdr:rowOff>58177</xdr:rowOff>
    </xdr:to>
    <xdr:sp macro="" textlink="">
      <xdr:nvSpPr>
        <xdr:cNvPr id="3" name="Text Box 1"/>
        <xdr:cNvSpPr txBox="1">
          <a:spLocks noChangeArrowheads="1"/>
        </xdr:cNvSpPr>
      </xdr:nvSpPr>
      <xdr:spPr bwMode="auto">
        <a:xfrm>
          <a:off x="434789" y="423303"/>
          <a:ext cx="8477249" cy="65404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Remuneración por servicios técnicos (sin incluir servicios técnico-administrativos): </a:t>
          </a:r>
          <a:r>
            <a:rPr lang="es-CO" sz="1000" b="0" i="0" u="none" strike="noStrike" baseline="0">
              <a:solidFill>
                <a:srgbClr val="000000"/>
              </a:solidFill>
              <a:latin typeface="Arial"/>
              <a:cs typeface="Arial"/>
            </a:rPr>
            <a:t>Pago por servicios calificados a personas naturales o jurídicas que se prestan en forma continua para asuntos propios de la Universidad o que requieran conocimientos especializados y están sujetos al régimen contractual vigente. </a:t>
          </a:r>
          <a:r>
            <a:rPr lang="es-CO" sz="1000" b="1" i="0" u="none" strike="noStrike" baseline="0">
              <a:solidFill>
                <a:srgbClr val="FF0000"/>
              </a:solidFill>
              <a:latin typeface="Arial"/>
              <a:cs typeface="Arial"/>
            </a:rPr>
            <a:t>PARA LA FACULTAD DE MINAS LOS JORNALES SE REGISTRAN AQUI</a:t>
          </a:r>
        </a:p>
      </xdr:txBody>
    </xdr:sp>
    <xdr:clientData/>
  </xdr:twoCellAnchor>
  <xdr:twoCellAnchor>
    <xdr:from>
      <xdr:col>1</xdr:col>
      <xdr:colOff>0</xdr:colOff>
      <xdr:row>46</xdr:row>
      <xdr:rowOff>84606</xdr:rowOff>
    </xdr:from>
    <xdr:to>
      <xdr:col>9</xdr:col>
      <xdr:colOff>0</xdr:colOff>
      <xdr:row>52</xdr:row>
      <xdr:rowOff>104776</xdr:rowOff>
    </xdr:to>
    <xdr:sp macro="" textlink="">
      <xdr:nvSpPr>
        <xdr:cNvPr id="4" name="Text Box 1"/>
        <xdr:cNvSpPr txBox="1">
          <a:spLocks noChangeArrowheads="1"/>
        </xdr:cNvSpPr>
      </xdr:nvSpPr>
      <xdr:spPr bwMode="auto">
        <a:xfrm>
          <a:off x="295275" y="12305181"/>
          <a:ext cx="6896100" cy="116317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100"/>
            </a:lnSpc>
            <a:defRPr sz="1000"/>
          </a:pPr>
          <a:r>
            <a:rPr lang="es-CO" sz="1000" b="1" i="0" u="none" strike="noStrike" baseline="0">
              <a:solidFill>
                <a:srgbClr val="000000"/>
              </a:solidFill>
              <a:latin typeface="Arial"/>
              <a:cs typeface="Arial"/>
            </a:rPr>
            <a:t>Compra de Equipos: </a:t>
          </a:r>
          <a:r>
            <a:rPr lang="es-CO" sz="1000" b="0" i="0" u="none" strike="noStrike" baseline="0">
              <a:solidFill>
                <a:srgbClr val="000000"/>
              </a:solidFill>
              <a:latin typeface="Arial"/>
              <a:cs typeface="Arial"/>
            </a:rPr>
            <a:t>Adquisición de bienes muebles e intangibles de consumo duradero. En esta categoría se incluyen bienes como muebles y enseres, equipos de oficina, de laboratorio, de comunicaciones y telemáticos, licencias de software a perpetuidad o por un periodo de tiempo y su renovación, suscripción de uso de software y su renovación, certificados digitales de seguridad, firmas digitales y su renovación, hardware, adquisición y</a:t>
          </a:r>
        </a:p>
        <a:p>
          <a:pPr algn="just" rtl="0">
            <a:lnSpc>
              <a:spcPts val="1100"/>
            </a:lnSpc>
            <a:defRPr sz="1000"/>
          </a:pPr>
          <a:r>
            <a:rPr lang="es-CO" sz="1000" b="0" i="0" u="none" strike="noStrike" baseline="0">
              <a:solidFill>
                <a:srgbClr val="000000"/>
              </a:solidFill>
              <a:latin typeface="Arial"/>
              <a:cs typeface="Arial"/>
            </a:rPr>
            <a:t>ampliación de memoria RAM para computadores y servidores, obras de arte y demás bienes de carácter histórico y cultural, elementos musicales, vehículos, equipos de laboratorio, entre otros. En este rubro también se incluyen los gastos de nacionalización e impuestos derivados de la compra.</a:t>
          </a:r>
        </a:p>
      </xdr:txBody>
    </xdr:sp>
    <xdr:clientData/>
  </xdr:twoCellAnchor>
  <xdr:twoCellAnchor>
    <xdr:from>
      <xdr:col>0</xdr:col>
      <xdr:colOff>223838</xdr:colOff>
      <xdr:row>80</xdr:row>
      <xdr:rowOff>161925</xdr:rowOff>
    </xdr:from>
    <xdr:to>
      <xdr:col>6</xdr:col>
      <xdr:colOff>28575</xdr:colOff>
      <xdr:row>84</xdr:row>
      <xdr:rowOff>47625</xdr:rowOff>
    </xdr:to>
    <xdr:sp macro="" textlink="">
      <xdr:nvSpPr>
        <xdr:cNvPr id="5" name="Text Box 1"/>
        <xdr:cNvSpPr txBox="1">
          <a:spLocks noChangeArrowheads="1"/>
        </xdr:cNvSpPr>
      </xdr:nvSpPr>
      <xdr:spPr bwMode="auto">
        <a:xfrm>
          <a:off x="223838" y="20631150"/>
          <a:ext cx="4395787" cy="647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Materiales y suministros: </a:t>
          </a:r>
          <a:r>
            <a:rPr lang="es-CO" sz="1000" b="0" i="0" u="none" strike="noStrike" baseline="0">
              <a:solidFill>
                <a:srgbClr val="000000"/>
              </a:solidFill>
              <a:latin typeface="Arial"/>
              <a:cs typeface="Arial"/>
            </a:rPr>
            <a:t>Adquisición de bienes tangibles e intangibles de consumo final, o fungibles que no se deben inventariar por las diferentes dependencias y no son objeto de devolución, como el papel y útiles de escritorio..</a:t>
          </a:r>
        </a:p>
      </xdr:txBody>
    </xdr:sp>
    <xdr:clientData/>
  </xdr:twoCellAnchor>
  <xdr:twoCellAnchor>
    <xdr:from>
      <xdr:col>1</xdr:col>
      <xdr:colOff>0</xdr:colOff>
      <xdr:row>97</xdr:row>
      <xdr:rowOff>47625</xdr:rowOff>
    </xdr:from>
    <xdr:to>
      <xdr:col>5</xdr:col>
      <xdr:colOff>947738</xdr:colOff>
      <xdr:row>99</xdr:row>
      <xdr:rowOff>104775</xdr:rowOff>
    </xdr:to>
    <xdr:sp macro="" textlink="">
      <xdr:nvSpPr>
        <xdr:cNvPr id="6" name="Text Box 1"/>
        <xdr:cNvSpPr txBox="1">
          <a:spLocks noChangeArrowheads="1"/>
        </xdr:cNvSpPr>
      </xdr:nvSpPr>
      <xdr:spPr bwMode="auto">
        <a:xfrm>
          <a:off x="409575" y="20888325"/>
          <a:ext cx="5167313"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Mantenimiento: </a:t>
          </a:r>
          <a:r>
            <a:rPr lang="es-CO" sz="1000" b="0" i="0" u="none" strike="noStrike" baseline="0">
              <a:solidFill>
                <a:srgbClr val="000000"/>
              </a:solidFill>
              <a:latin typeface="Arial"/>
              <a:cs typeface="Arial"/>
            </a:rPr>
            <a:t>Gastos tendientes a la conservación y reparación de muebles e inmuebles.</a:t>
          </a:r>
        </a:p>
      </xdr:txBody>
    </xdr:sp>
    <xdr:clientData/>
  </xdr:twoCellAnchor>
  <xdr:twoCellAnchor>
    <xdr:from>
      <xdr:col>1</xdr:col>
      <xdr:colOff>0</xdr:colOff>
      <xdr:row>112</xdr:row>
      <xdr:rowOff>0</xdr:rowOff>
    </xdr:from>
    <xdr:to>
      <xdr:col>9</xdr:col>
      <xdr:colOff>0</xdr:colOff>
      <xdr:row>115</xdr:row>
      <xdr:rowOff>112059</xdr:rowOff>
    </xdr:to>
    <xdr:sp macro="" textlink="">
      <xdr:nvSpPr>
        <xdr:cNvPr id="7" name="Text Box 1"/>
        <xdr:cNvSpPr txBox="1">
          <a:spLocks noChangeArrowheads="1"/>
        </xdr:cNvSpPr>
      </xdr:nvSpPr>
      <xdr:spPr bwMode="auto">
        <a:xfrm>
          <a:off x="409575" y="23641050"/>
          <a:ext cx="8543925" cy="59783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Servicios Públicos: </a:t>
          </a:r>
          <a:r>
            <a:rPr lang="es-CO" sz="1000" b="0" i="0" u="none" strike="noStrike" baseline="0">
              <a:solidFill>
                <a:srgbClr val="000000"/>
              </a:solidFill>
              <a:latin typeface="Arial"/>
              <a:cs typeface="Arial"/>
            </a:rPr>
            <a:t>Erogaciones por concepto de servicios de acueducto, alcantarillado, recolección de basuras, energía, teléfono, telefonía celular. Estos incluyen su instalación y traslado. Este rubro se incluye en aquellos casos en que es posible calcular de manera directa el costo de los servicios públicos asociados al proyecto; de lo contrario, se contabiliza en la categoría de costos indirectos.</a:t>
          </a:r>
        </a:p>
      </xdr:txBody>
    </xdr:sp>
    <xdr:clientData/>
  </xdr:twoCellAnchor>
  <xdr:twoCellAnchor>
    <xdr:from>
      <xdr:col>1</xdr:col>
      <xdr:colOff>0</xdr:colOff>
      <xdr:row>128</xdr:row>
      <xdr:rowOff>0</xdr:rowOff>
    </xdr:from>
    <xdr:to>
      <xdr:col>5</xdr:col>
      <xdr:colOff>976313</xdr:colOff>
      <xdr:row>129</xdr:row>
      <xdr:rowOff>152400</xdr:rowOff>
    </xdr:to>
    <xdr:sp macro="" textlink="">
      <xdr:nvSpPr>
        <xdr:cNvPr id="8" name="Text Box 1"/>
        <xdr:cNvSpPr txBox="1">
          <a:spLocks noChangeArrowheads="1"/>
        </xdr:cNvSpPr>
      </xdr:nvSpPr>
      <xdr:spPr bwMode="auto">
        <a:xfrm>
          <a:off x="409575" y="26279475"/>
          <a:ext cx="5195888" cy="314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O" sz="1000" b="1" i="0" u="none" strike="noStrike" baseline="0">
              <a:solidFill>
                <a:srgbClr val="000000"/>
              </a:solidFill>
              <a:latin typeface="Arial"/>
              <a:cs typeface="Arial"/>
            </a:rPr>
            <a:t>Arrendamientos: </a:t>
          </a:r>
          <a:r>
            <a:rPr lang="es-CO" sz="1000" b="0" i="0" u="none" strike="noStrike" baseline="0">
              <a:solidFill>
                <a:srgbClr val="000000"/>
              </a:solidFill>
              <a:latin typeface="Arial"/>
              <a:cs typeface="Arial"/>
            </a:rPr>
            <a:t>Alquiler de bienes muebles e inmuebles.</a:t>
          </a:r>
        </a:p>
      </xdr:txBody>
    </xdr:sp>
    <xdr:clientData/>
  </xdr:twoCellAnchor>
  <xdr:twoCellAnchor>
    <xdr:from>
      <xdr:col>1</xdr:col>
      <xdr:colOff>0</xdr:colOff>
      <xdr:row>143</xdr:row>
      <xdr:rowOff>47620</xdr:rowOff>
    </xdr:from>
    <xdr:to>
      <xdr:col>5</xdr:col>
      <xdr:colOff>842963</xdr:colOff>
      <xdr:row>145</xdr:row>
      <xdr:rowOff>76195</xdr:rowOff>
    </xdr:to>
    <xdr:sp macro="" textlink="">
      <xdr:nvSpPr>
        <xdr:cNvPr id="9" name="Text Box 1"/>
        <xdr:cNvSpPr txBox="1">
          <a:spLocks noChangeArrowheads="1"/>
        </xdr:cNvSpPr>
      </xdr:nvSpPr>
      <xdr:spPr bwMode="auto">
        <a:xfrm>
          <a:off x="409575" y="28803595"/>
          <a:ext cx="5062538" cy="3524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Capacitación: </a:t>
          </a:r>
          <a:r>
            <a:rPr lang="es-CO" sz="1000" b="0" i="0" u="none" strike="noStrike" baseline="0">
              <a:solidFill>
                <a:srgbClr val="000000"/>
              </a:solidFill>
              <a:latin typeface="Arial"/>
              <a:cs typeface="Arial"/>
            </a:rPr>
            <a:t>Eventos de actualización o adquisición de conocimientos para el personal involucrado en el proyecto, excepto estudiantes.</a:t>
          </a:r>
        </a:p>
      </xdr:txBody>
    </xdr:sp>
    <xdr:clientData/>
  </xdr:twoCellAnchor>
  <xdr:twoCellAnchor>
    <xdr:from>
      <xdr:col>1</xdr:col>
      <xdr:colOff>0</xdr:colOff>
      <xdr:row>159</xdr:row>
      <xdr:rowOff>0</xdr:rowOff>
    </xdr:from>
    <xdr:to>
      <xdr:col>6</xdr:col>
      <xdr:colOff>885825</xdr:colOff>
      <xdr:row>163</xdr:row>
      <xdr:rowOff>0</xdr:rowOff>
    </xdr:to>
    <xdr:sp macro="" textlink="">
      <xdr:nvSpPr>
        <xdr:cNvPr id="10" name="Text Box 1"/>
        <xdr:cNvSpPr txBox="1">
          <a:spLocks noChangeArrowheads="1"/>
        </xdr:cNvSpPr>
      </xdr:nvSpPr>
      <xdr:spPr bwMode="auto">
        <a:xfrm>
          <a:off x="409575" y="31556325"/>
          <a:ext cx="6181725" cy="6477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900"/>
            </a:lnSpc>
            <a:defRPr sz="1000"/>
          </a:pPr>
          <a:r>
            <a:rPr lang="es-CO" sz="1000" b="1" i="0" u="none" strike="noStrike" baseline="0">
              <a:solidFill>
                <a:srgbClr val="000000"/>
              </a:solidFill>
              <a:latin typeface="Arial"/>
              <a:cs typeface="Arial"/>
            </a:rPr>
            <a:t>Viáticos y Gastos de viaje: </a:t>
          </a:r>
          <a:r>
            <a:rPr lang="es-CO" sz="1000" b="0" i="0" u="none" strike="noStrike" baseline="0">
              <a:solidFill>
                <a:srgbClr val="000000"/>
              </a:solidFill>
              <a:latin typeface="Arial"/>
              <a:cs typeface="Arial"/>
            </a:rPr>
            <a:t>Por este rubro se reconocen gastos de alojamiento, alimentación y transporte cuando se deban desempeñar funciones en lugar diferente a su sede habitual de trabajo. No se podrán imputar a este rubro los gastos correspondientes a la movilización dentro del perímetro urbano de cada ciudad.</a:t>
          </a:r>
        </a:p>
      </xdr:txBody>
    </xdr:sp>
    <xdr:clientData/>
  </xdr:twoCellAnchor>
  <xdr:twoCellAnchor>
    <xdr:from>
      <xdr:col>1</xdr:col>
      <xdr:colOff>0</xdr:colOff>
      <xdr:row>176</xdr:row>
      <xdr:rowOff>23813</xdr:rowOff>
    </xdr:from>
    <xdr:to>
      <xdr:col>5</xdr:col>
      <xdr:colOff>381000</xdr:colOff>
      <xdr:row>180</xdr:row>
      <xdr:rowOff>47625</xdr:rowOff>
    </xdr:to>
    <xdr:sp macro="" textlink="">
      <xdr:nvSpPr>
        <xdr:cNvPr id="11" name="Text Box 1"/>
        <xdr:cNvSpPr txBox="1">
          <a:spLocks noChangeArrowheads="1"/>
        </xdr:cNvSpPr>
      </xdr:nvSpPr>
      <xdr:spPr bwMode="auto">
        <a:xfrm>
          <a:off x="409575" y="34380488"/>
          <a:ext cx="4600575" cy="671512"/>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Impresos y Publicaciones: </a:t>
          </a:r>
          <a:r>
            <a:rPr lang="es-CO" sz="1000" b="0" i="0" u="none" strike="noStrike" baseline="0">
              <a:solidFill>
                <a:srgbClr val="000000"/>
              </a:solidFill>
              <a:latin typeface="Arial"/>
              <a:cs typeface="Arial"/>
            </a:rPr>
            <a:t>Por este rubro se pueden pagar los gastos por edición de formas, escritos, publicaciones, revistas y libros, trabajos tipográficos, sellos, suscripciones, adquisiciones de libros, revistas, pagos de avisos y videos de televisión.</a:t>
          </a:r>
        </a:p>
      </xdr:txBody>
    </xdr:sp>
    <xdr:clientData/>
  </xdr:twoCellAnchor>
  <xdr:twoCellAnchor>
    <xdr:from>
      <xdr:col>0</xdr:col>
      <xdr:colOff>248392</xdr:colOff>
      <xdr:row>191</xdr:row>
      <xdr:rowOff>182937</xdr:rowOff>
    </xdr:from>
    <xdr:to>
      <xdr:col>8</xdr:col>
      <xdr:colOff>314324</xdr:colOff>
      <xdr:row>195</xdr:row>
      <xdr:rowOff>66675</xdr:rowOff>
    </xdr:to>
    <xdr:sp macro="" textlink="">
      <xdr:nvSpPr>
        <xdr:cNvPr id="12" name="Text Box 1"/>
        <xdr:cNvSpPr txBox="1">
          <a:spLocks noChangeArrowheads="1"/>
        </xdr:cNvSpPr>
      </xdr:nvSpPr>
      <xdr:spPr bwMode="auto">
        <a:xfrm>
          <a:off x="248392" y="43836012"/>
          <a:ext cx="6495307" cy="64573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rtl="0"/>
          <a:r>
            <a:rPr lang="es-CO" sz="1000" b="1" i="0" u="none" strike="noStrike" baseline="0">
              <a:solidFill>
                <a:srgbClr val="000000"/>
              </a:solidFill>
              <a:latin typeface="Arial"/>
              <a:cs typeface="Arial"/>
            </a:rPr>
            <a:t>Comunicaciones y Transporte: </a:t>
          </a:r>
          <a:r>
            <a:rPr lang="es-CO" sz="1100" b="0" i="0" baseline="0">
              <a:effectLst/>
              <a:latin typeface="+mn-lt"/>
              <a:ea typeface="+mn-ea"/>
              <a:cs typeface="+mn-cs"/>
            </a:rPr>
            <a:t>Se cubre por este concepto los gastos de mensajería, correos, correos electrónico y otros medios de comunicación, alquiler de líneas, embalaje y acarreo de elementos; gastos relacionados con el transporte intermunicipal, férreo, marítimo, fluvial y de tracción animal en cumplimiento de actividades asignadas en desarrollo de proyectos de formación, investigación y extensión, diferentes a los gastos de transporte imputados al rubro de viáticos y gastos de viaje</a:t>
          </a:r>
          <a:endParaRPr lang="es-CO" sz="1000">
            <a:effectLst/>
          </a:endParaRPr>
        </a:p>
      </xdr:txBody>
    </xdr:sp>
    <xdr:clientData/>
  </xdr:twoCellAnchor>
  <xdr:twoCellAnchor>
    <xdr:from>
      <xdr:col>1</xdr:col>
      <xdr:colOff>0</xdr:colOff>
      <xdr:row>208</xdr:row>
      <xdr:rowOff>0</xdr:rowOff>
    </xdr:from>
    <xdr:to>
      <xdr:col>4</xdr:col>
      <xdr:colOff>56029</xdr:colOff>
      <xdr:row>212</xdr:row>
      <xdr:rowOff>28575</xdr:rowOff>
    </xdr:to>
    <xdr:sp macro="" textlink="">
      <xdr:nvSpPr>
        <xdr:cNvPr id="13" name="Text Box 1"/>
        <xdr:cNvSpPr txBox="1">
          <a:spLocks noChangeArrowheads="1"/>
        </xdr:cNvSpPr>
      </xdr:nvSpPr>
      <xdr:spPr bwMode="auto">
        <a:xfrm>
          <a:off x="409575" y="40033575"/>
          <a:ext cx="3285004" cy="6762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Seguros: </a:t>
          </a:r>
          <a:r>
            <a:rPr lang="es-CO" sz="1000" b="0" i="0" u="none" strike="noStrike" baseline="0">
              <a:solidFill>
                <a:srgbClr val="000000"/>
              </a:solidFill>
              <a:latin typeface="Arial"/>
              <a:cs typeface="Arial"/>
            </a:rPr>
            <a:t>Corresponde a pólizas de garantía y seriedad que la Universidad debe adquirir cuando es contratada por un tercero para desarrollar un proyecto o actividad.</a:t>
          </a:r>
        </a:p>
      </xdr:txBody>
    </xdr:sp>
    <xdr:clientData/>
  </xdr:twoCellAnchor>
  <xdr:twoCellAnchor>
    <xdr:from>
      <xdr:col>4</xdr:col>
      <xdr:colOff>358587</xdr:colOff>
      <xdr:row>224</xdr:row>
      <xdr:rowOff>0</xdr:rowOff>
    </xdr:from>
    <xdr:to>
      <xdr:col>9</xdr:col>
      <xdr:colOff>381000</xdr:colOff>
      <xdr:row>230</xdr:row>
      <xdr:rowOff>33618</xdr:rowOff>
    </xdr:to>
    <xdr:sp macro="" textlink="">
      <xdr:nvSpPr>
        <xdr:cNvPr id="14" name="Text Box 1"/>
        <xdr:cNvSpPr txBox="1">
          <a:spLocks noChangeArrowheads="1"/>
        </xdr:cNvSpPr>
      </xdr:nvSpPr>
      <xdr:spPr bwMode="auto">
        <a:xfrm>
          <a:off x="3997137" y="42672000"/>
          <a:ext cx="5337363" cy="1005168"/>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lnSpc>
              <a:spcPts val="1100"/>
            </a:lnSpc>
            <a:defRPr sz="1000"/>
          </a:pPr>
          <a:r>
            <a:rPr lang="es-CO" sz="1000" b="1" i="0" u="none" strike="noStrike" baseline="0">
              <a:solidFill>
                <a:srgbClr val="000000"/>
              </a:solidFill>
              <a:latin typeface="Arial"/>
              <a:cs typeface="Arial"/>
            </a:rPr>
            <a:t>Contratos con el Municipio de Medellín: </a:t>
          </a:r>
          <a:r>
            <a:rPr lang="es-CO" sz="1000" b="0" i="0" u="none" strike="noStrike" baseline="0">
              <a:solidFill>
                <a:srgbClr val="000000"/>
              </a:solidFill>
              <a:latin typeface="Arial"/>
              <a:cs typeface="Arial"/>
            </a:rPr>
            <a:t>Debe incluirse un impuesto denominado "Contribución al impuesto predial", valorado en el 10% del valor del contrato.  Este impuesto es descontado del valor del contrato por el Municipio; en el presupuesto, el valor del contrato debe dejarse sin el descuento, pues el pago del impuesto se hace evidente en esta tabla.  En estos contratos, debe solicitarse el apoyo de la Vicedecanatura de Investigación y Extensión para disminuir el valor de las transferencias en este 10%.</a:t>
          </a:r>
        </a:p>
      </xdr:txBody>
    </xdr:sp>
    <xdr:clientData/>
  </xdr:twoCellAnchor>
  <xdr:twoCellAnchor>
    <xdr:from>
      <xdr:col>0</xdr:col>
      <xdr:colOff>266700</xdr:colOff>
      <xdr:row>224</xdr:row>
      <xdr:rowOff>9525</xdr:rowOff>
    </xdr:from>
    <xdr:to>
      <xdr:col>3</xdr:col>
      <xdr:colOff>547688</xdr:colOff>
      <xdr:row>229</xdr:row>
      <xdr:rowOff>141194</xdr:rowOff>
    </xdr:to>
    <xdr:sp macro="" textlink="">
      <xdr:nvSpPr>
        <xdr:cNvPr id="15" name="Text Box 1"/>
        <xdr:cNvSpPr txBox="1">
          <a:spLocks noChangeArrowheads="1"/>
        </xdr:cNvSpPr>
      </xdr:nvSpPr>
      <xdr:spPr bwMode="auto">
        <a:xfrm>
          <a:off x="266700" y="50177700"/>
          <a:ext cx="2376488" cy="1084169"/>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Impuestos, contribuciones y multas: </a:t>
          </a:r>
          <a:r>
            <a:rPr lang="es-CO" sz="1000" b="0" i="0" u="none" strike="noStrike" baseline="0">
              <a:solidFill>
                <a:srgbClr val="000000"/>
              </a:solidFill>
              <a:latin typeface="Arial"/>
              <a:cs typeface="Arial"/>
            </a:rPr>
            <a:t>Corresponde a impuestos y multas que la Universidad debe cancelar cuando es contratada por un tercero para desarrollar un proyecto o actividad. Aunque la Universidad está exenta de impuestos nacionales debe pagar impuestos departamentales y municipales.</a:t>
          </a:r>
        </a:p>
      </xdr:txBody>
    </xdr:sp>
    <xdr:clientData/>
  </xdr:twoCellAnchor>
  <xdr:twoCellAnchor>
    <xdr:from>
      <xdr:col>0</xdr:col>
      <xdr:colOff>276225</xdr:colOff>
      <xdr:row>242</xdr:row>
      <xdr:rowOff>95250</xdr:rowOff>
    </xdr:from>
    <xdr:to>
      <xdr:col>9</xdr:col>
      <xdr:colOff>180977</xdr:colOff>
      <xdr:row>246</xdr:row>
      <xdr:rowOff>63873</xdr:rowOff>
    </xdr:to>
    <xdr:sp macro="" textlink="">
      <xdr:nvSpPr>
        <xdr:cNvPr id="16" name="Text Box 1"/>
        <xdr:cNvSpPr txBox="1">
          <a:spLocks noChangeArrowheads="1"/>
        </xdr:cNvSpPr>
      </xdr:nvSpPr>
      <xdr:spPr bwMode="auto">
        <a:xfrm>
          <a:off x="276225" y="54121050"/>
          <a:ext cx="7096127" cy="730623"/>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logístico: </a:t>
          </a:r>
          <a:r>
            <a:rPr lang="es-CO" sz="1000" b="0" i="0" u="none" strike="noStrike" baseline="0">
              <a:solidFill>
                <a:srgbClr val="000000"/>
              </a:solidFill>
              <a:latin typeface="Arial"/>
              <a:cs typeface="Arial"/>
            </a:rPr>
            <a:t>En este rubro se incluye todo tipo de eventos organizados con propósito de apoyar el desarrollo de las funciones y actividades propias de los proyectos.  Tener en cuenta que en la realización de eventos se incurre en costos de operador logístico e infraestructura y equipos (salones, auditorios, equipos audiovisuales, etc.), los cuales deben presupuestarse, incluso si son aportados por la Universidad.  En este último caso estos costos se presupuestan como OPERACIONES INTERNAS</a:t>
          </a:r>
        </a:p>
      </xdr:txBody>
    </xdr:sp>
    <xdr:clientData/>
  </xdr:twoCellAnchor>
  <xdr:twoCellAnchor>
    <xdr:from>
      <xdr:col>0</xdr:col>
      <xdr:colOff>285749</xdr:colOff>
      <xdr:row>257</xdr:row>
      <xdr:rowOff>47625</xdr:rowOff>
    </xdr:from>
    <xdr:to>
      <xdr:col>13</xdr:col>
      <xdr:colOff>600074</xdr:colOff>
      <xdr:row>265</xdr:row>
      <xdr:rowOff>171450</xdr:rowOff>
    </xdr:to>
    <xdr:sp macro="" textlink="">
      <xdr:nvSpPr>
        <xdr:cNvPr id="17" name="Text Box 1"/>
        <xdr:cNvSpPr txBox="1">
          <a:spLocks noChangeArrowheads="1"/>
        </xdr:cNvSpPr>
      </xdr:nvSpPr>
      <xdr:spPr bwMode="auto">
        <a:xfrm>
          <a:off x="285749" y="57311925"/>
          <a:ext cx="13058775" cy="16478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Operaciones Internas: </a:t>
          </a:r>
          <a:r>
            <a:rPr lang="es-CO" sz="1000" b="0" i="0" u="none" strike="noStrike" baseline="0">
              <a:solidFill>
                <a:srgbClr val="000000"/>
              </a:solidFill>
              <a:latin typeface="Arial"/>
              <a:cs typeface="Arial"/>
            </a:rPr>
            <a:t>Corresponde al traslado de recursos entre fondos. Pueden ser:</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O" sz="1000" b="0" i="0" u="none" strike="noStrike" baseline="0">
            <a:solidFill>
              <a:srgbClr val="000000"/>
            </a:solidFill>
            <a:effectLst/>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bienes:</a:t>
          </a:r>
          <a:r>
            <a:rPr lang="es-CO" sz="1000" b="0" i="0" baseline="0">
              <a:effectLst/>
              <a:latin typeface="Arial" panose="020B0604020202020204" pitchFamily="34" charset="0"/>
              <a:ea typeface="+mn-ea"/>
              <a:cs typeface="Arial" panose="020B0604020202020204" pitchFamily="34" charset="0"/>
            </a:rPr>
            <a:t> cuando media la venta de un producto al interior de la  Universidad.</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por adquisición de servicios de Extensión</a:t>
          </a:r>
          <a:r>
            <a:rPr lang="es-CO" sz="1000" b="0" i="0" baseline="0">
              <a:effectLst/>
              <a:latin typeface="Arial" panose="020B0604020202020204" pitchFamily="34" charset="0"/>
              <a:ea typeface="+mn-ea"/>
              <a:cs typeface="Arial" panose="020B0604020202020204" pitchFamily="34" charset="0"/>
            </a:rPr>
            <a:t>:cuando media la prestación de un servicio </a:t>
          </a:r>
          <a:r>
            <a:rPr lang="es-CO" sz="1000" b="0" i="0" baseline="0" smtClean="0">
              <a:effectLst/>
              <a:latin typeface="Arial" panose="020B0604020202020204" pitchFamily="34" charset="0"/>
              <a:ea typeface="+mn-ea"/>
              <a:cs typeface="Arial" panose="020B0604020202020204" pitchFamily="34" charset="0"/>
            </a:rPr>
            <a:t>entre las diferentes facultades o centros e institutos de la Universidad.</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Impresos y publicaciones:</a:t>
          </a:r>
          <a:r>
            <a:rPr lang="es-CO" sz="1000" b="0" i="0" baseline="0">
              <a:effectLst/>
              <a:latin typeface="Arial" panose="020B0604020202020204" pitchFamily="34" charset="0"/>
              <a:ea typeface="+mn-ea"/>
              <a:cs typeface="Arial" panose="020B0604020202020204" pitchFamily="34" charset="0"/>
            </a:rPr>
            <a:t>T</a:t>
          </a:r>
          <a:r>
            <a:rPr lang="es-CO" sz="1000" b="0" i="0" baseline="0" smtClean="0">
              <a:effectLst/>
              <a:latin typeface="Arial" panose="020B0604020202020204" pitchFamily="34" charset="0"/>
              <a:ea typeface="+mn-ea"/>
              <a:cs typeface="Arial" panose="020B0604020202020204" pitchFamily="34" charset="0"/>
            </a:rPr>
            <a:t>ransferencias realizadas por operaciones celebradas con la Editorial o venta de publicaciones entre facultades.</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Arrendamientos: </a:t>
          </a:r>
          <a:r>
            <a:rPr lang="es-CO" sz="1000" b="0" i="0" baseline="0" smtClean="0">
              <a:effectLst/>
              <a:latin typeface="Arial" panose="020B0604020202020204" pitchFamily="34" charset="0"/>
              <a:ea typeface="+mn-ea"/>
              <a:cs typeface="Arial" panose="020B0604020202020204" pitchFamily="34" charset="0"/>
            </a:rPr>
            <a:t>Alquiler de auditorios, centro de convenciones o cualquier espacio entre las facultades, centros o institutos de la Universidad.</a:t>
          </a:r>
          <a:r>
            <a:rPr lang="es-CO" sz="1000" b="0" i="0" baseline="0">
              <a:effectLst/>
              <a:latin typeface="Arial" panose="020B0604020202020204" pitchFamily="34" charset="0"/>
              <a:ea typeface="+mn-ea"/>
              <a:cs typeface="Arial" panose="020B0604020202020204" pitchFamily="34" charset="0"/>
            </a:rPr>
            <a:t>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Servicios de Comunicación: </a:t>
          </a:r>
          <a:r>
            <a:rPr lang="es-CO" sz="1000" b="0" i="0" baseline="0" smtClean="0">
              <a:effectLst/>
              <a:latin typeface="Arial" panose="020B0604020202020204" pitchFamily="34" charset="0"/>
              <a:ea typeface="+mn-ea"/>
              <a:cs typeface="Arial" panose="020B0604020202020204" pitchFamily="34" charset="0"/>
            </a:rPr>
            <a:t>operaciones celebradas con Unimedios o facultades tales como avisos en periódico de la Universidad, entre otros</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1" i="0" baseline="0">
              <a:effectLst/>
              <a:latin typeface="Arial" panose="020B0604020202020204" pitchFamily="34" charset="0"/>
              <a:ea typeface="+mn-ea"/>
              <a:cs typeface="Arial" panose="020B0604020202020204" pitchFamily="34" charset="0"/>
            </a:rPr>
            <a:t>Operaciones internas  - Adquisición por otras ventas de Servicios: </a:t>
          </a:r>
          <a:r>
            <a:rPr lang="es-CO" sz="1000" b="0" i="0" baseline="0">
              <a:effectLst/>
              <a:latin typeface="Arial" panose="020B0604020202020204" pitchFamily="34" charset="0"/>
              <a:ea typeface="+mn-ea"/>
              <a:cs typeface="Arial" panose="020B0604020202020204" pitchFamily="34" charset="0"/>
            </a:rPr>
            <a:t>p</a:t>
          </a:r>
          <a:r>
            <a:rPr lang="es-CO" sz="1000" b="0" i="0" baseline="0" smtClean="0">
              <a:effectLst/>
              <a:latin typeface="Arial" panose="020B0604020202020204" pitchFamily="34" charset="0"/>
              <a:ea typeface="+mn-ea"/>
              <a:cs typeface="Arial" panose="020B0604020202020204" pitchFamily="34" charset="0"/>
            </a:rPr>
            <a:t>restación de servicios que por su carácter esporádico, no pueden clasificarse dentro de los rubros presupuestales definidos anteriormente.</a:t>
          </a: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O" sz="1000" b="0" i="0" baseline="0">
            <a:effectLst/>
            <a:latin typeface="Arial" panose="020B0604020202020204" pitchFamily="34" charset="0"/>
            <a:ea typeface="+mn-ea"/>
            <a:cs typeface="Arial" panose="020B0604020202020204" pitchFamily="34" charset="0"/>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O" sz="1000" b="0" i="0" baseline="0">
              <a:effectLst/>
              <a:latin typeface="Arial" panose="020B0604020202020204" pitchFamily="34" charset="0"/>
              <a:ea typeface="+mn-ea"/>
              <a:cs typeface="Arial" panose="020B0604020202020204" pitchFamily="34" charset="0"/>
            </a:rPr>
            <a:t>Aquí se deben incluir también los costos de infraestructura y equipos provistos por la Universidad para la realización de eventos que apoyen la ejecución de los proyectos.</a:t>
          </a:r>
        </a:p>
      </xdr:txBody>
    </xdr:sp>
    <xdr:clientData/>
  </xdr:twoCellAnchor>
  <xdr:twoCellAnchor>
    <xdr:from>
      <xdr:col>1</xdr:col>
      <xdr:colOff>9525</xdr:colOff>
      <xdr:row>285</xdr:row>
      <xdr:rowOff>66675</xdr:rowOff>
    </xdr:from>
    <xdr:to>
      <xdr:col>4</xdr:col>
      <xdr:colOff>153520</xdr:colOff>
      <xdr:row>288</xdr:row>
      <xdr:rowOff>107576</xdr:rowOff>
    </xdr:to>
    <xdr:sp macro="" textlink="">
      <xdr:nvSpPr>
        <xdr:cNvPr id="18" name="Text Box 1"/>
        <xdr:cNvSpPr txBox="1">
          <a:spLocks noChangeArrowheads="1"/>
        </xdr:cNvSpPr>
      </xdr:nvSpPr>
      <xdr:spPr bwMode="auto">
        <a:xfrm>
          <a:off x="419100" y="54597300"/>
          <a:ext cx="3372970" cy="526676"/>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Otros Gastos Generales por Adquisición de Servicios: </a:t>
          </a:r>
          <a:r>
            <a:rPr lang="es-CO" sz="1000" b="0" i="0" u="none" strike="noStrike" baseline="0">
              <a:solidFill>
                <a:srgbClr val="000000"/>
              </a:solidFill>
              <a:latin typeface="Arial"/>
              <a:cs typeface="Arial"/>
            </a:rPr>
            <a:t>Los demás gastos no contemplados en los apartados anteriores.</a:t>
          </a:r>
        </a:p>
      </xdr:txBody>
    </xdr:sp>
    <xdr:clientData/>
  </xdr:twoCellAnchor>
  <xdr:twoCellAnchor>
    <xdr:from>
      <xdr:col>7</xdr:col>
      <xdr:colOff>1190625</xdr:colOff>
      <xdr:row>143</xdr:row>
      <xdr:rowOff>85725</xdr:rowOff>
    </xdr:from>
    <xdr:to>
      <xdr:col>13</xdr:col>
      <xdr:colOff>428625</xdr:colOff>
      <xdr:row>145</xdr:row>
      <xdr:rowOff>114300</xdr:rowOff>
    </xdr:to>
    <xdr:sp macro="" textlink="">
      <xdr:nvSpPr>
        <xdr:cNvPr id="19" name="Text Box 1"/>
        <xdr:cNvSpPr txBox="1">
          <a:spLocks noChangeArrowheads="1"/>
        </xdr:cNvSpPr>
      </xdr:nvSpPr>
      <xdr:spPr bwMode="auto">
        <a:xfrm>
          <a:off x="7115175" y="32985075"/>
          <a:ext cx="5943600" cy="409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just" rtl="0">
            <a:defRPr sz="1000"/>
          </a:pPr>
          <a:r>
            <a:rPr lang="es-CO" sz="1000" b="1" i="0" u="none" strike="noStrike" baseline="0">
              <a:solidFill>
                <a:srgbClr val="000000"/>
              </a:solidFill>
              <a:latin typeface="Arial"/>
              <a:cs typeface="Arial"/>
            </a:rPr>
            <a:t>Apoyo Económico Estudiantil: </a:t>
          </a:r>
          <a:r>
            <a:rPr lang="es-CO" sz="1000" b="0" i="0" u="none" strike="noStrike" baseline="0">
              <a:solidFill>
                <a:srgbClr val="000000"/>
              </a:solidFill>
              <a:latin typeface="Arial"/>
              <a:cs typeface="Arial"/>
            </a:rPr>
            <a:t>Por este rubro se imputará los gastos relacionados con el pago de inscripciones a eventos académicos culturales y deportivos..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0</xdr:col>
      <xdr:colOff>1551841</xdr:colOff>
      <xdr:row>3</xdr:row>
      <xdr:rowOff>95251</xdr:rowOff>
    </xdr:to>
    <xdr:pic>
      <xdr:nvPicPr>
        <xdr:cNvPr id="2" name="Imagen 1" descr="Descripción: Escudo PowerPoi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4903"/>
        <a:stretch>
          <a:fillRect/>
        </a:stretch>
      </xdr:blipFill>
      <xdr:spPr bwMode="auto">
        <a:xfrm>
          <a:off x="28575" y="0"/>
          <a:ext cx="1523266" cy="63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134809\vicinvest\FORMATOS\Formatos%20presentaci&#243;n%20de%20propuestas\Formatos%202017\Enero%202017\Investigaci&#243;n\Propuesta-Investig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iblioteca%20Ximena/Desktop/Propuesta-Investig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Presupuesto General"/>
      <sheetName val="1. Presupuesto General (2)"/>
      <sheetName val="2. Costos directos"/>
      <sheetName val="3. Flujo de Caja"/>
      <sheetName val="4. Presupuesto de liquidación"/>
      <sheetName val="19. Presupuesto 1 para cliente"/>
      <sheetName val="Códigos"/>
      <sheetName val="Resumen"/>
    </sheetNames>
    <sheetDataSet>
      <sheetData sheetId="0"/>
      <sheetData sheetId="1">
        <row r="14">
          <cell r="A14" t="str">
            <v>Director del Proyecto:</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Presupuesto General"/>
      <sheetName val="1. Presupuesto General (2)"/>
      <sheetName val="2. Costos directos"/>
      <sheetName val="3. Flujo de Caja"/>
      <sheetName val="4. Presupuesto de liquidación"/>
      <sheetName val="19. Presupuesto 1 para cliente"/>
      <sheetName val="Códigos"/>
      <sheetName val="Resumen"/>
    </sheetNames>
    <sheetDataSet>
      <sheetData sheetId="0"/>
      <sheetData sheetId="1">
        <row r="13">
          <cell r="B13">
            <v>0</v>
          </cell>
        </row>
      </sheetData>
      <sheetData sheetId="2"/>
      <sheetData sheetId="3"/>
      <sheetData sheetId="4"/>
      <sheetData sheetId="5">
        <row r="41">
          <cell r="D41">
            <v>0</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olombiacompra.gov.co/clasificador-de-bienes-y-servicio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60"/>
  <sheetViews>
    <sheetView tabSelected="1" zoomScaleNormal="100" zoomScaleSheetLayoutView="80" workbookViewId="0">
      <selection activeCell="B7" sqref="B7:G7"/>
    </sheetView>
  </sheetViews>
  <sheetFormatPr baseColWidth="10" defaultRowHeight="15" x14ac:dyDescent="0.25"/>
  <cols>
    <col min="1" max="1" width="44.5703125" style="71" customWidth="1"/>
    <col min="2" max="3" width="14.85546875" style="70" customWidth="1"/>
    <col min="4" max="4" width="14.7109375" style="70" customWidth="1"/>
    <col min="5" max="5" width="14.5703125" style="70" customWidth="1"/>
    <col min="6" max="6" width="13.28515625" style="70" customWidth="1"/>
    <col min="7" max="7" width="17.85546875" style="70" customWidth="1"/>
    <col min="8" max="8" width="20.28515625" style="69" bestFit="1" customWidth="1"/>
    <col min="9" max="16384" width="11.42578125" style="69"/>
  </cols>
  <sheetData>
    <row r="1" spans="1:7" x14ac:dyDescent="0.25">
      <c r="A1" s="63"/>
      <c r="B1" s="329" t="s">
        <v>70</v>
      </c>
      <c r="C1" s="330"/>
      <c r="D1" s="330"/>
      <c r="E1" s="330"/>
      <c r="F1" s="331"/>
      <c r="G1" s="338" t="s">
        <v>248</v>
      </c>
    </row>
    <row r="2" spans="1:7" x14ac:dyDescent="0.25">
      <c r="A2" s="64"/>
      <c r="B2" s="332"/>
      <c r="C2" s="333"/>
      <c r="D2" s="333"/>
      <c r="E2" s="333"/>
      <c r="F2" s="334"/>
      <c r="G2" s="339"/>
    </row>
    <row r="3" spans="1:7" x14ac:dyDescent="0.25">
      <c r="A3" s="64"/>
      <c r="B3" s="332"/>
      <c r="C3" s="333"/>
      <c r="D3" s="333"/>
      <c r="E3" s="333"/>
      <c r="F3" s="334"/>
      <c r="G3" s="339"/>
    </row>
    <row r="4" spans="1:7" ht="15.75" thickBot="1" x14ac:dyDescent="0.3">
      <c r="A4" s="65"/>
      <c r="B4" s="335"/>
      <c r="C4" s="336"/>
      <c r="D4" s="336"/>
      <c r="E4" s="336"/>
      <c r="F4" s="337"/>
      <c r="G4" s="340"/>
    </row>
    <row r="5" spans="1:7" ht="11.25" customHeight="1" x14ac:dyDescent="0.25">
      <c r="A5" s="135"/>
      <c r="B5" s="136"/>
      <c r="C5" s="136"/>
      <c r="D5" s="136"/>
      <c r="E5" s="136"/>
      <c r="F5" s="136"/>
      <c r="G5" s="137"/>
    </row>
    <row r="6" spans="1:7" ht="15.75" x14ac:dyDescent="0.25">
      <c r="A6" s="341" t="s">
        <v>239</v>
      </c>
      <c r="B6" s="341"/>
      <c r="C6" s="341"/>
      <c r="D6" s="341"/>
      <c r="E6" s="341"/>
      <c r="F6" s="341"/>
      <c r="G6" s="341"/>
    </row>
    <row r="7" spans="1:7" ht="20.25" customHeight="1" x14ac:dyDescent="0.3">
      <c r="A7" s="133" t="s">
        <v>80</v>
      </c>
      <c r="B7" s="347"/>
      <c r="C7" s="347"/>
      <c r="D7" s="347"/>
      <c r="E7" s="347"/>
      <c r="F7" s="347"/>
      <c r="G7" s="347"/>
    </row>
    <row r="8" spans="1:7" ht="30" customHeight="1" x14ac:dyDescent="0.3">
      <c r="A8" s="293" t="s">
        <v>211</v>
      </c>
      <c r="B8" s="345"/>
      <c r="C8" s="345"/>
      <c r="D8" s="352" t="s">
        <v>219</v>
      </c>
      <c r="E8" s="352"/>
      <c r="F8" s="345"/>
      <c r="G8" s="345"/>
    </row>
    <row r="9" spans="1:7" ht="16.5" x14ac:dyDescent="0.3">
      <c r="A9" s="213" t="s">
        <v>72</v>
      </c>
      <c r="B9" s="294"/>
      <c r="C9" s="346" t="s">
        <v>73</v>
      </c>
      <c r="D9" s="346"/>
      <c r="E9" s="351"/>
      <c r="F9" s="351"/>
      <c r="G9" s="351"/>
    </row>
    <row r="10" spans="1:7" ht="44.25" customHeight="1" x14ac:dyDescent="0.25">
      <c r="A10" s="68" t="s">
        <v>78</v>
      </c>
      <c r="B10" s="348"/>
      <c r="C10" s="349"/>
      <c r="D10" s="349"/>
      <c r="E10" s="349"/>
      <c r="F10" s="349"/>
      <c r="G10" s="350"/>
    </row>
    <row r="11" spans="1:7" ht="44.25" customHeight="1" x14ac:dyDescent="0.25">
      <c r="A11" s="300" t="s">
        <v>245</v>
      </c>
      <c r="B11" s="342"/>
      <c r="C11" s="343"/>
      <c r="D11" s="343"/>
      <c r="E11" s="343"/>
      <c r="F11" s="343"/>
      <c r="G11" s="344"/>
    </row>
    <row r="12" spans="1:7" ht="46.5" customHeight="1" x14ac:dyDescent="0.25">
      <c r="A12" s="117" t="s">
        <v>79</v>
      </c>
      <c r="B12" s="311"/>
      <c r="C12" s="311"/>
      <c r="D12" s="311"/>
      <c r="E12" s="311"/>
      <c r="F12" s="311"/>
      <c r="G12" s="311"/>
    </row>
    <row r="13" spans="1:7" ht="36.75" customHeight="1" x14ac:dyDescent="0.25">
      <c r="A13" s="117" t="s">
        <v>242</v>
      </c>
      <c r="B13" s="353"/>
      <c r="C13" s="354"/>
      <c r="D13" s="354"/>
      <c r="E13" s="354"/>
      <c r="F13" s="354"/>
      <c r="G13" s="355"/>
    </row>
    <row r="14" spans="1:7" ht="33.75" customHeight="1" x14ac:dyDescent="0.25">
      <c r="A14" s="298" t="s">
        <v>244</v>
      </c>
      <c r="B14" s="353"/>
      <c r="C14" s="354"/>
      <c r="D14" s="354"/>
      <c r="E14" s="354"/>
      <c r="F14" s="354"/>
      <c r="G14" s="355"/>
    </row>
    <row r="15" spans="1:7" ht="18.75" customHeight="1" x14ac:dyDescent="0.25">
      <c r="A15" s="310" t="s">
        <v>243</v>
      </c>
      <c r="B15" s="310"/>
      <c r="C15" s="310"/>
      <c r="D15" s="310"/>
      <c r="E15" s="310"/>
      <c r="F15" s="80" t="s">
        <v>240</v>
      </c>
      <c r="G15" s="80" t="s">
        <v>241</v>
      </c>
    </row>
    <row r="16" spans="1:7" ht="17.25" customHeight="1" x14ac:dyDescent="0.25">
      <c r="A16" s="311"/>
      <c r="B16" s="311"/>
      <c r="C16" s="311"/>
      <c r="D16" s="311"/>
      <c r="E16" s="311"/>
      <c r="F16" s="297"/>
      <c r="G16" s="297"/>
    </row>
    <row r="17" spans="1:9" ht="17.25" customHeight="1" x14ac:dyDescent="0.25">
      <c r="A17" s="311"/>
      <c r="B17" s="311"/>
      <c r="C17" s="311"/>
      <c r="D17" s="311"/>
      <c r="E17" s="311"/>
      <c r="F17" s="297"/>
      <c r="G17" s="297"/>
    </row>
    <row r="18" spans="1:9" ht="17.25" customHeight="1" x14ac:dyDescent="0.25">
      <c r="A18" s="311"/>
      <c r="B18" s="311"/>
      <c r="C18" s="311"/>
      <c r="D18" s="311"/>
      <c r="E18" s="311"/>
      <c r="F18" s="297"/>
      <c r="G18" s="297"/>
    </row>
    <row r="19" spans="1:9" ht="17.25" customHeight="1" x14ac:dyDescent="0.25">
      <c r="A19" s="311"/>
      <c r="B19" s="311"/>
      <c r="C19" s="311"/>
      <c r="D19" s="311"/>
      <c r="E19" s="311"/>
      <c r="F19" s="297"/>
      <c r="G19" s="297"/>
    </row>
    <row r="20" spans="1:9" ht="17.25" customHeight="1" x14ac:dyDescent="0.25">
      <c r="A20" s="311"/>
      <c r="B20" s="311"/>
      <c r="C20" s="311"/>
      <c r="D20" s="311"/>
      <c r="E20" s="311"/>
      <c r="F20" s="297"/>
      <c r="G20" s="297"/>
    </row>
    <row r="21" spans="1:9" ht="14.25" customHeight="1" x14ac:dyDescent="0.25">
      <c r="A21" s="316" t="s">
        <v>81</v>
      </c>
      <c r="B21" s="317"/>
      <c r="C21" s="317"/>
      <c r="D21" s="317"/>
      <c r="E21" s="317"/>
      <c r="F21" s="317"/>
      <c r="G21" s="318"/>
    </row>
    <row r="22" spans="1:9" ht="39" customHeight="1" x14ac:dyDescent="0.25">
      <c r="A22" s="86" t="s">
        <v>121</v>
      </c>
      <c r="B22" s="311"/>
      <c r="C22" s="311"/>
      <c r="D22" s="311"/>
      <c r="E22" s="311"/>
      <c r="F22" s="311"/>
      <c r="G22" s="311"/>
    </row>
    <row r="23" spans="1:9" ht="20.25" customHeight="1" thickBot="1" x14ac:dyDescent="0.3">
      <c r="A23" s="305" t="s">
        <v>74</v>
      </c>
      <c r="B23" s="306"/>
      <c r="C23" s="306"/>
      <c r="D23" s="306"/>
      <c r="E23" s="306"/>
      <c r="F23" s="306"/>
      <c r="G23" s="307"/>
    </row>
    <row r="24" spans="1:9" ht="16.5" thickBot="1" x14ac:dyDescent="0.3">
      <c r="A24" s="222" t="s">
        <v>75</v>
      </c>
      <c r="B24" s="223">
        <v>2019</v>
      </c>
      <c r="C24" s="223">
        <v>2020</v>
      </c>
      <c r="D24" s="223">
        <v>2021</v>
      </c>
      <c r="E24" s="223">
        <v>2022</v>
      </c>
      <c r="F24" s="223">
        <v>2023</v>
      </c>
      <c r="G24" s="301"/>
      <c r="H24" s="303" t="s">
        <v>247</v>
      </c>
    </row>
    <row r="25" spans="1:9" ht="17.25" thickBot="1" x14ac:dyDescent="0.35">
      <c r="A25" s="221" t="s">
        <v>99</v>
      </c>
      <c r="B25" s="299"/>
      <c r="C25" s="67"/>
      <c r="D25" s="67"/>
      <c r="E25" s="67"/>
      <c r="F25" s="67"/>
      <c r="G25" s="299"/>
      <c r="H25" s="304">
        <f>+SUM(B25:F25)</f>
        <v>0</v>
      </c>
      <c r="I25" s="209" t="str">
        <f>+IF(ISERROR(IF(H25=G52,"OK","La Distribución en el presupuesto detallado y la Vigencia Difiere"))," ",(IF(H25=G52,"OK","La Distribución en el presupuesto detallado y la Vigencia Difiere")))</f>
        <v>OK</v>
      </c>
    </row>
    <row r="26" spans="1:9" ht="16.5" thickBot="1" x14ac:dyDescent="0.3">
      <c r="A26" s="221" t="s">
        <v>77</v>
      </c>
      <c r="B26" s="219"/>
      <c r="C26" s="66"/>
      <c r="D26" s="66"/>
      <c r="E26" s="66"/>
      <c r="F26" s="66"/>
      <c r="G26" s="302"/>
    </row>
    <row r="27" spans="1:9" ht="18" customHeight="1" thickBot="1" x14ac:dyDescent="0.35">
      <c r="A27" s="220" t="s">
        <v>209</v>
      </c>
      <c r="B27" s="223">
        <v>2019</v>
      </c>
      <c r="C27" s="223">
        <v>2020</v>
      </c>
      <c r="D27" s="223">
        <v>2021</v>
      </c>
      <c r="E27" s="223">
        <v>2022</v>
      </c>
      <c r="F27" s="223">
        <v>2023</v>
      </c>
      <c r="G27" s="223" t="s">
        <v>76</v>
      </c>
      <c r="H27" s="304" t="s">
        <v>246</v>
      </c>
    </row>
    <row r="28" spans="1:9" ht="16.5" x14ac:dyDescent="0.3">
      <c r="A28" s="210" t="s">
        <v>82</v>
      </c>
      <c r="B28" s="299"/>
      <c r="C28" s="299"/>
      <c r="D28" s="67"/>
      <c r="E28" s="67"/>
      <c r="F28" s="67"/>
      <c r="G28" s="138">
        <f>+'2. Presupuesto Detallado'!G28</f>
        <v>0</v>
      </c>
      <c r="H28" s="304">
        <f>+SUM(B28:F28)</f>
        <v>0</v>
      </c>
      <c r="I28" s="209" t="str">
        <f>+IF(ISERROR(IF(H28=G28,"OK","La Distribución en el presupuesto detallado y la Vigencia Difiere"))," ",(IF(H28=G28,"OK","La Distribución en el presupuesto detallado y la Vigencia Difiere")))</f>
        <v>OK</v>
      </c>
    </row>
    <row r="29" spans="1:9" ht="16.5" x14ac:dyDescent="0.3">
      <c r="A29" s="211" t="s">
        <v>83</v>
      </c>
      <c r="B29" s="67"/>
      <c r="C29" s="67"/>
      <c r="D29" s="67"/>
      <c r="E29" s="67"/>
      <c r="F29" s="67"/>
      <c r="G29" s="138">
        <f>+'2. Presupuesto Detallado'!H45</f>
        <v>0</v>
      </c>
      <c r="H29" s="304">
        <f t="shared" ref="H29:H51" si="0">+SUM(B29:F29)</f>
        <v>0</v>
      </c>
      <c r="I29" s="209" t="str">
        <f t="shared" ref="I29:I51" si="1">+IF(ISERROR(IF(H29=G29,"OK","La Distribución en el presupuesto detallado y la Vigencia Difiere"))," ",(IF(H29=G29,"OK","La Distribución en el presupuesto detallado y la Vigencia Difiere")))</f>
        <v>OK</v>
      </c>
    </row>
    <row r="30" spans="1:9" ht="16.5" x14ac:dyDescent="0.3">
      <c r="A30" s="211" t="s">
        <v>84</v>
      </c>
      <c r="B30" s="67"/>
      <c r="C30" s="67"/>
      <c r="D30" s="67"/>
      <c r="E30" s="67"/>
      <c r="F30" s="67"/>
      <c r="G30" s="138">
        <f>+'2. Presupuesto Detallado'!J68+'2. Presupuesto Detallado'!J79</f>
        <v>0</v>
      </c>
      <c r="H30" s="304">
        <f t="shared" si="0"/>
        <v>0</v>
      </c>
      <c r="I30" s="209" t="str">
        <f t="shared" si="1"/>
        <v>OK</v>
      </c>
    </row>
    <row r="31" spans="1:9" ht="16.5" x14ac:dyDescent="0.3">
      <c r="A31" s="211" t="s">
        <v>85</v>
      </c>
      <c r="B31" s="67"/>
      <c r="C31" s="67"/>
      <c r="D31" s="67"/>
      <c r="E31" s="67"/>
      <c r="F31" s="67"/>
      <c r="G31" s="138">
        <f>+'2. Presupuesto Detallado'!I96</f>
        <v>0</v>
      </c>
      <c r="H31" s="304">
        <f t="shared" si="0"/>
        <v>0</v>
      </c>
      <c r="I31" s="209" t="str">
        <f t="shared" si="1"/>
        <v>OK</v>
      </c>
    </row>
    <row r="32" spans="1:9" ht="16.5" x14ac:dyDescent="0.3">
      <c r="A32" s="211" t="s">
        <v>86</v>
      </c>
      <c r="B32" s="67"/>
      <c r="C32" s="67"/>
      <c r="D32" s="67"/>
      <c r="E32" s="67"/>
      <c r="F32" s="67"/>
      <c r="G32" s="138">
        <f>+'2. Presupuesto Detallado'!R96</f>
        <v>0</v>
      </c>
      <c r="H32" s="304">
        <f t="shared" si="0"/>
        <v>0</v>
      </c>
      <c r="I32" s="209" t="str">
        <f t="shared" si="1"/>
        <v>OK</v>
      </c>
    </row>
    <row r="33" spans="1:9" ht="16.5" x14ac:dyDescent="0.3">
      <c r="A33" s="211" t="s">
        <v>87</v>
      </c>
      <c r="B33" s="67"/>
      <c r="C33" s="67"/>
      <c r="D33" s="67"/>
      <c r="E33" s="67"/>
      <c r="F33" s="67"/>
      <c r="G33" s="138">
        <f>+'2. Presupuesto Detallado'!I111</f>
        <v>0</v>
      </c>
      <c r="H33" s="304">
        <f t="shared" si="0"/>
        <v>0</v>
      </c>
      <c r="I33" s="209" t="str">
        <f t="shared" si="1"/>
        <v>OK</v>
      </c>
    </row>
    <row r="34" spans="1:9" ht="16.5" x14ac:dyDescent="0.3">
      <c r="A34" s="211" t="s">
        <v>88</v>
      </c>
      <c r="B34" s="67"/>
      <c r="C34" s="67"/>
      <c r="D34" s="67"/>
      <c r="E34" s="67"/>
      <c r="F34" s="67"/>
      <c r="G34" s="138">
        <f>+'2. Presupuesto Detallado'!F127</f>
        <v>0</v>
      </c>
      <c r="H34" s="304">
        <f t="shared" si="0"/>
        <v>0</v>
      </c>
      <c r="I34" s="209" t="str">
        <f t="shared" si="1"/>
        <v>OK</v>
      </c>
    </row>
    <row r="35" spans="1:9" ht="16.5" x14ac:dyDescent="0.3">
      <c r="A35" s="211" t="s">
        <v>89</v>
      </c>
      <c r="B35" s="67"/>
      <c r="C35" s="67"/>
      <c r="D35" s="67"/>
      <c r="E35" s="67"/>
      <c r="F35" s="67"/>
      <c r="G35" s="138">
        <f>+'2. Presupuesto Detallado'!G141</f>
        <v>0</v>
      </c>
      <c r="H35" s="304">
        <f t="shared" si="0"/>
        <v>0</v>
      </c>
      <c r="I35" s="209" t="str">
        <f t="shared" si="1"/>
        <v>OK</v>
      </c>
    </row>
    <row r="36" spans="1:9" ht="16.5" x14ac:dyDescent="0.3">
      <c r="A36" s="211" t="s">
        <v>90</v>
      </c>
      <c r="B36" s="67"/>
      <c r="C36" s="67"/>
      <c r="D36" s="67"/>
      <c r="E36" s="67"/>
      <c r="F36" s="67"/>
      <c r="G36" s="138">
        <f>+'2. Presupuesto Detallado'!G157</f>
        <v>0</v>
      </c>
      <c r="H36" s="304">
        <f t="shared" si="0"/>
        <v>0</v>
      </c>
      <c r="I36" s="209" t="str">
        <f t="shared" si="1"/>
        <v>OK</v>
      </c>
    </row>
    <row r="37" spans="1:9" ht="16.5" x14ac:dyDescent="0.3">
      <c r="A37" s="211" t="s">
        <v>91</v>
      </c>
      <c r="B37" s="67"/>
      <c r="C37" s="67"/>
      <c r="D37" s="67"/>
      <c r="E37" s="67"/>
      <c r="F37" s="67"/>
      <c r="G37" s="138">
        <f>+'2. Presupuesto Detallado'!H174</f>
        <v>0</v>
      </c>
      <c r="H37" s="304">
        <f t="shared" si="0"/>
        <v>0</v>
      </c>
      <c r="I37" s="209" t="str">
        <f t="shared" si="1"/>
        <v>OK</v>
      </c>
    </row>
    <row r="38" spans="1:9" ht="16.5" x14ac:dyDescent="0.3">
      <c r="A38" s="211" t="s">
        <v>92</v>
      </c>
      <c r="B38" s="67"/>
      <c r="C38" s="67"/>
      <c r="D38" s="67"/>
      <c r="E38" s="67"/>
      <c r="F38" s="67"/>
      <c r="G38" s="138">
        <f>+'2. Presupuesto Detallado'!E191</f>
        <v>0</v>
      </c>
      <c r="H38" s="304">
        <f t="shared" si="0"/>
        <v>0</v>
      </c>
      <c r="I38" s="209" t="str">
        <f t="shared" si="1"/>
        <v>OK</v>
      </c>
    </row>
    <row r="39" spans="1:9" ht="16.5" x14ac:dyDescent="0.3">
      <c r="A39" s="211" t="s">
        <v>93</v>
      </c>
      <c r="B39" s="67"/>
      <c r="C39" s="67"/>
      <c r="D39" s="67"/>
      <c r="E39" s="67"/>
      <c r="F39" s="67"/>
      <c r="G39" s="138">
        <f>+'2. Presupuesto Detallado'!G206</f>
        <v>0</v>
      </c>
      <c r="H39" s="304">
        <f t="shared" si="0"/>
        <v>0</v>
      </c>
      <c r="I39" s="209" t="str">
        <f t="shared" si="1"/>
        <v>OK</v>
      </c>
    </row>
    <row r="40" spans="1:9" ht="16.5" x14ac:dyDescent="0.3">
      <c r="A40" s="211" t="s">
        <v>94</v>
      </c>
      <c r="B40" s="67"/>
      <c r="C40" s="67"/>
      <c r="D40" s="67"/>
      <c r="E40" s="67"/>
      <c r="F40" s="67"/>
      <c r="G40" s="138">
        <f>+'2. Presupuesto Detallado'!E222</f>
        <v>0</v>
      </c>
      <c r="H40" s="304">
        <f t="shared" si="0"/>
        <v>0</v>
      </c>
      <c r="I40" s="209" t="str">
        <f t="shared" si="1"/>
        <v>OK</v>
      </c>
    </row>
    <row r="41" spans="1:9" ht="16.5" x14ac:dyDescent="0.3">
      <c r="A41" s="211" t="s">
        <v>95</v>
      </c>
      <c r="B41" s="67"/>
      <c r="C41" s="67"/>
      <c r="D41" s="67"/>
      <c r="E41" s="67"/>
      <c r="F41" s="67"/>
      <c r="G41" s="138">
        <f>+'2. Presupuesto Detallado'!E240</f>
        <v>0</v>
      </c>
      <c r="H41" s="304">
        <f t="shared" si="0"/>
        <v>0</v>
      </c>
      <c r="I41" s="209" t="str">
        <f t="shared" si="1"/>
        <v>OK</v>
      </c>
    </row>
    <row r="42" spans="1:9" ht="16.5" x14ac:dyDescent="0.3">
      <c r="A42" s="211" t="s">
        <v>96</v>
      </c>
      <c r="B42" s="67"/>
      <c r="C42" s="67"/>
      <c r="D42" s="67"/>
      <c r="E42" s="67"/>
      <c r="F42" s="67"/>
      <c r="G42" s="138">
        <f>+'2. Presupuesto Detallado'!E256</f>
        <v>0</v>
      </c>
      <c r="H42" s="304">
        <f t="shared" si="0"/>
        <v>0</v>
      </c>
      <c r="I42" s="209" t="str">
        <f t="shared" si="1"/>
        <v>OK</v>
      </c>
    </row>
    <row r="43" spans="1:9" ht="16.5" x14ac:dyDescent="0.3">
      <c r="A43" s="211" t="s">
        <v>141</v>
      </c>
      <c r="B43" s="134"/>
      <c r="C43" s="134"/>
      <c r="D43" s="134"/>
      <c r="E43" s="134"/>
      <c r="F43" s="134"/>
      <c r="G43" s="138">
        <f>+'2. Presupuesto Detallado'!N157</f>
        <v>0</v>
      </c>
      <c r="H43" s="304">
        <f t="shared" si="0"/>
        <v>0</v>
      </c>
      <c r="I43" s="209" t="str">
        <f t="shared" si="1"/>
        <v>OK</v>
      </c>
    </row>
    <row r="44" spans="1:9" ht="16.5" x14ac:dyDescent="0.3">
      <c r="A44" s="211" t="s">
        <v>134</v>
      </c>
      <c r="B44" s="67"/>
      <c r="C44" s="67"/>
      <c r="D44" s="67"/>
      <c r="E44" s="67"/>
      <c r="F44" s="67"/>
      <c r="G44" s="138">
        <f>+'2. Presupuesto Detallado'!D274</f>
        <v>0</v>
      </c>
      <c r="H44" s="304">
        <f t="shared" si="0"/>
        <v>0</v>
      </c>
      <c r="I44" s="209" t="str">
        <f t="shared" si="1"/>
        <v>OK</v>
      </c>
    </row>
    <row r="45" spans="1:9" ht="17.25" customHeight="1" x14ac:dyDescent="0.3">
      <c r="A45" s="212" t="s">
        <v>133</v>
      </c>
      <c r="B45" s="67"/>
      <c r="C45" s="67"/>
      <c r="D45" s="67"/>
      <c r="E45" s="67"/>
      <c r="F45" s="67"/>
      <c r="G45" s="138">
        <f>+'2. Presupuesto Detallado'!H274</f>
        <v>0</v>
      </c>
      <c r="H45" s="304">
        <f t="shared" si="0"/>
        <v>0</v>
      </c>
      <c r="I45" s="209" t="str">
        <f t="shared" si="1"/>
        <v>OK</v>
      </c>
    </row>
    <row r="46" spans="1:9" ht="16.5" x14ac:dyDescent="0.3">
      <c r="A46" s="211" t="s">
        <v>135</v>
      </c>
      <c r="B46" s="67"/>
      <c r="C46" s="67"/>
      <c r="D46" s="67"/>
      <c r="E46" s="67"/>
      <c r="F46" s="67"/>
      <c r="G46" s="138">
        <f>+'2. Presupuesto Detallado'!L274</f>
        <v>0</v>
      </c>
      <c r="H46" s="304">
        <f t="shared" si="0"/>
        <v>0</v>
      </c>
      <c r="I46" s="209" t="str">
        <f t="shared" si="1"/>
        <v>OK</v>
      </c>
    </row>
    <row r="47" spans="1:9" ht="16.5" x14ac:dyDescent="0.3">
      <c r="A47" s="211" t="s">
        <v>136</v>
      </c>
      <c r="B47" s="67"/>
      <c r="C47" s="67"/>
      <c r="D47" s="67"/>
      <c r="E47" s="67"/>
      <c r="F47" s="67"/>
      <c r="G47" s="138">
        <f>+'2. Presupuesto Detallado'!D283</f>
        <v>0</v>
      </c>
      <c r="H47" s="304">
        <f t="shared" si="0"/>
        <v>0</v>
      </c>
      <c r="I47" s="209" t="str">
        <f t="shared" si="1"/>
        <v>OK</v>
      </c>
    </row>
    <row r="48" spans="1:9" ht="14.25" customHeight="1" x14ac:dyDescent="0.3">
      <c r="A48" s="212" t="s">
        <v>137</v>
      </c>
      <c r="B48" s="67"/>
      <c r="C48" s="67"/>
      <c r="D48" s="67"/>
      <c r="E48" s="67"/>
      <c r="F48" s="67"/>
      <c r="G48" s="138">
        <f>+'2. Presupuesto Detallado'!H283</f>
        <v>0</v>
      </c>
      <c r="H48" s="304">
        <f t="shared" si="0"/>
        <v>0</v>
      </c>
      <c r="I48" s="209" t="str">
        <f t="shared" si="1"/>
        <v>OK</v>
      </c>
    </row>
    <row r="49" spans="1:9" ht="15" customHeight="1" x14ac:dyDescent="0.3">
      <c r="A49" s="212" t="s">
        <v>138</v>
      </c>
      <c r="B49" s="67"/>
      <c r="C49" s="67"/>
      <c r="D49" s="67"/>
      <c r="E49" s="67"/>
      <c r="F49" s="67"/>
      <c r="G49" s="138">
        <f>+'2. Presupuesto Detallado'!L283</f>
        <v>0</v>
      </c>
      <c r="H49" s="304">
        <f t="shared" si="0"/>
        <v>0</v>
      </c>
      <c r="I49" s="209" t="str">
        <f t="shared" si="1"/>
        <v>OK</v>
      </c>
    </row>
    <row r="50" spans="1:9" ht="16.5" x14ac:dyDescent="0.3">
      <c r="A50" s="211" t="s">
        <v>139</v>
      </c>
      <c r="B50" s="67"/>
      <c r="C50" s="67"/>
      <c r="D50" s="67"/>
      <c r="E50" s="67"/>
      <c r="F50" s="67"/>
      <c r="G50" s="138">
        <f>+'2. Presupuesto Detallado'!P283</f>
        <v>0</v>
      </c>
      <c r="H50" s="304">
        <f t="shared" si="0"/>
        <v>0</v>
      </c>
      <c r="I50" s="209" t="str">
        <f t="shared" si="1"/>
        <v>OK</v>
      </c>
    </row>
    <row r="51" spans="1:9" ht="16.5" x14ac:dyDescent="0.3">
      <c r="A51" s="211" t="s">
        <v>97</v>
      </c>
      <c r="B51" s="67"/>
      <c r="C51" s="67"/>
      <c r="D51" s="67"/>
      <c r="E51" s="67"/>
      <c r="F51" s="67"/>
      <c r="G51" s="138">
        <f>+'2. Presupuesto Detallado'!E297</f>
        <v>0</v>
      </c>
      <c r="H51" s="304">
        <f t="shared" si="0"/>
        <v>0</v>
      </c>
      <c r="I51" s="209" t="str">
        <f t="shared" si="1"/>
        <v>OK</v>
      </c>
    </row>
    <row r="52" spans="1:9" ht="16.5" x14ac:dyDescent="0.3">
      <c r="A52" s="132" t="str">
        <f>+IF(H25=H52,"DISTRIBUCIÓN OK","REVISAR LA DISTRIBUCIÓN DE LOS RUBROS Y LOS DESEMBOLSOS")</f>
        <v>DISTRIBUCIÓN OK</v>
      </c>
      <c r="B52" s="72">
        <f>+SUM(B28:B51)</f>
        <v>0</v>
      </c>
      <c r="C52" s="72">
        <f>+SUM(C28:C51)</f>
        <v>0</v>
      </c>
      <c r="D52" s="72">
        <f t="shared" ref="D52:G52" si="2">+SUM(D28:D51)</f>
        <v>0</v>
      </c>
      <c r="E52" s="72">
        <f t="shared" si="2"/>
        <v>0</v>
      </c>
      <c r="F52" s="72">
        <f t="shared" si="2"/>
        <v>0</v>
      </c>
      <c r="G52" s="72">
        <f t="shared" si="2"/>
        <v>0</v>
      </c>
      <c r="H52" s="304">
        <f>+SUM(H28:H51)</f>
        <v>0</v>
      </c>
    </row>
    <row r="53" spans="1:9" ht="16.5" thickBot="1" x14ac:dyDescent="0.3">
      <c r="A53" s="305" t="s">
        <v>210</v>
      </c>
      <c r="B53" s="306"/>
      <c r="C53" s="306"/>
      <c r="D53" s="306"/>
      <c r="E53" s="306"/>
      <c r="F53" s="306"/>
      <c r="G53" s="307"/>
    </row>
    <row r="54" spans="1:9" ht="16.5" x14ac:dyDescent="0.25">
      <c r="A54" s="323" t="s">
        <v>214</v>
      </c>
      <c r="B54" s="325" t="s">
        <v>212</v>
      </c>
      <c r="C54" s="326"/>
      <c r="D54" s="319" t="s">
        <v>215</v>
      </c>
      <c r="E54" s="320"/>
      <c r="F54" s="312" t="s">
        <v>216</v>
      </c>
      <c r="G54" s="314" t="s">
        <v>213</v>
      </c>
    </row>
    <row r="55" spans="1:9" ht="25.5" x14ac:dyDescent="0.25">
      <c r="A55" s="324"/>
      <c r="B55" s="327"/>
      <c r="C55" s="328"/>
      <c r="D55" s="218" t="s">
        <v>217</v>
      </c>
      <c r="E55" s="218" t="s">
        <v>218</v>
      </c>
      <c r="F55" s="313"/>
      <c r="G55" s="315"/>
    </row>
    <row r="56" spans="1:9" ht="21.75" customHeight="1" x14ac:dyDescent="0.3">
      <c r="A56" s="214"/>
      <c r="B56" s="308"/>
      <c r="C56" s="309"/>
      <c r="D56" s="215"/>
      <c r="E56" s="215"/>
      <c r="F56" s="216"/>
      <c r="G56" s="217"/>
    </row>
    <row r="57" spans="1:9" ht="21.75" customHeight="1" x14ac:dyDescent="0.3">
      <c r="A57" s="214"/>
      <c r="B57" s="308"/>
      <c r="C57" s="309"/>
      <c r="D57" s="215"/>
      <c r="E57" s="215"/>
      <c r="F57" s="216"/>
      <c r="G57" s="217"/>
    </row>
    <row r="58" spans="1:9" ht="21.75" customHeight="1" x14ac:dyDescent="0.3">
      <c r="A58" s="214"/>
      <c r="B58" s="308"/>
      <c r="C58" s="309"/>
      <c r="D58" s="215"/>
      <c r="E58" s="215"/>
      <c r="F58" s="216"/>
      <c r="G58" s="217"/>
    </row>
    <row r="59" spans="1:9" ht="21.75" customHeight="1" x14ac:dyDescent="0.3">
      <c r="A59" s="214"/>
      <c r="B59" s="308"/>
      <c r="C59" s="309"/>
      <c r="D59" s="215"/>
      <c r="E59" s="215"/>
      <c r="F59" s="216"/>
      <c r="G59" s="217"/>
    </row>
    <row r="60" spans="1:9" ht="21.75" customHeight="1" thickBot="1" x14ac:dyDescent="0.35">
      <c r="A60" s="224"/>
      <c r="B60" s="321"/>
      <c r="C60" s="322"/>
      <c r="D60" s="225"/>
      <c r="E60" s="225"/>
      <c r="F60" s="226"/>
      <c r="G60" s="227"/>
    </row>
  </sheetData>
  <mergeCells count="34">
    <mergeCell ref="B12:G12"/>
    <mergeCell ref="E9:G9"/>
    <mergeCell ref="B22:G22"/>
    <mergeCell ref="B8:C8"/>
    <mergeCell ref="D8:E8"/>
    <mergeCell ref="A19:E19"/>
    <mergeCell ref="B13:G13"/>
    <mergeCell ref="A20:E20"/>
    <mergeCell ref="B14:G14"/>
    <mergeCell ref="B1:F4"/>
    <mergeCell ref="G1:G4"/>
    <mergeCell ref="A6:G6"/>
    <mergeCell ref="B11:G11"/>
    <mergeCell ref="F8:G8"/>
    <mergeCell ref="C9:D9"/>
    <mergeCell ref="B7:G7"/>
    <mergeCell ref="B10:G10"/>
    <mergeCell ref="B60:C60"/>
    <mergeCell ref="B57:C57"/>
    <mergeCell ref="A54:A55"/>
    <mergeCell ref="B54:C55"/>
    <mergeCell ref="B56:C56"/>
    <mergeCell ref="A53:G53"/>
    <mergeCell ref="B58:C58"/>
    <mergeCell ref="B59:C59"/>
    <mergeCell ref="A15:E15"/>
    <mergeCell ref="A16:E16"/>
    <mergeCell ref="A17:E17"/>
    <mergeCell ref="A18:E18"/>
    <mergeCell ref="F54:F55"/>
    <mergeCell ref="G54:G55"/>
    <mergeCell ref="A23:G23"/>
    <mergeCell ref="A21:G21"/>
    <mergeCell ref="D54:E54"/>
  </mergeCells>
  <conditionalFormatting sqref="A56:A57 A52">
    <cfRule type="cellIs" dxfId="6" priority="4" operator="equal">
      <formula>"REVISAR LA DISTRIBUCIÓN DE LOS RUBROS Y LOS DESEMBOLSOS"</formula>
    </cfRule>
    <cfRule type="cellIs" dxfId="5" priority="5" operator="equal">
      <formula>"DISTRIBUCIÓN OK"</formula>
    </cfRule>
  </conditionalFormatting>
  <conditionalFormatting sqref="I24:I52">
    <cfRule type="cellIs" dxfId="4" priority="2" operator="equal">
      <formula>"La Distribución en el presupuesto detallado y la Vigencia Difiere"</formula>
    </cfRule>
  </conditionalFormatting>
  <conditionalFormatting sqref="H24 H26">
    <cfRule type="cellIs" dxfId="3" priority="1" operator="equal">
      <formula>"La Distribución en el presupuesto detallado y la Vigencia Difiere"</formula>
    </cfRule>
  </conditionalFormatting>
  <hyperlinks>
    <hyperlink ref="A28" location="'2. Presupuesto Detallado'!G28" display="Remuneración de Servicios Técnicos"/>
    <hyperlink ref="A29" location="'2. Presupuesto Detallado'!B35" display="Estímulo estudiantes "/>
    <hyperlink ref="A30" location="'2. Presupuesto Detallado'!B59" display="Compra de equipo"/>
    <hyperlink ref="A31" location="'2. Presupuesto Detallado'!B87" display="Materiales y suministros"/>
    <hyperlink ref="A32" location="'2. Presupuesto Detallado'!K87" display="Compra de Material Bibliografico"/>
    <hyperlink ref="A33" location="'2. Presupuesto Detallado'!B102" display="Mantenimiento"/>
    <hyperlink ref="A34" location="'2. Presupuesto Detallado'!B118" display="Servicios públicos"/>
    <hyperlink ref="A35" location="'2. Presupuesto Detallado'!B132" display="Arrendamiento"/>
    <hyperlink ref="A36" location="'2. Presupuesto Detallado'!B148" display=" Capacitación"/>
    <hyperlink ref="A37" location="'2. Presupuesto Detallado'!B166" display="Viáticos y gastos de viaje"/>
    <hyperlink ref="A38" location="'2. Presupuesto Detallado'!B182" display="Impresos y publicaciones"/>
    <hyperlink ref="A39" location="'2. Presupuesto Detallado'!B197" display="Comunicaciones y transporte"/>
    <hyperlink ref="A40" location="'2. Presupuesto Detallado'!B214" display="Seguros"/>
    <hyperlink ref="A41" location="'2. Presupuesto Detallado'!B232" display="Impuestos, Contribuciones y multas"/>
    <hyperlink ref="A42" location="'2. Presupuesto Detallado'!B248" display="Apoyo logístico "/>
    <hyperlink ref="A43" location="'2. Presupuesto Detallado'!I148" display="Apoyo económico estudiantil"/>
    <hyperlink ref="A44" location="'2. Presupuesto Detallado'!B267" display="O I - adquisición de bienes"/>
    <hyperlink ref="A45" location="'2. Presupuesto Detallado'!B267" display="O. I - adquisición de servicios Extensión"/>
    <hyperlink ref="A46" location="'2. Presupuesto Detallado'!J267" display="O. I - Impresos y Publicaciones"/>
    <hyperlink ref="A47" location="'2. Presupuesto Detallado'!B276" display="O. I - Adquisición Arrendamientos"/>
    <hyperlink ref="A48" location="'2. Presupuesto Detallado'!F276" display="O. I - Adquisición Servicios de Comunicación"/>
    <hyperlink ref="A49" location="'2. Presupuesto Detallado'!J276" display="O. I - Adquisición por otras ventas de Servicios"/>
    <hyperlink ref="A50" location="'2. Presupuesto Detallado'!N276" display="O. I- Aportes sin contraprestación"/>
    <hyperlink ref="A51" location="'2. Presupuesto Detallado'!B290" display="Otros Gastos Generales por Adquisición de Servicios"/>
    <hyperlink ref="A11" r:id="rId1" display="https://www.colombiacompra.gov.co/clasificador-de-bienes-y-servicios "/>
  </hyperlinks>
  <pageMargins left="0" right="0" top="0" bottom="0" header="0.31496062992125984" footer="0.31496062992125984"/>
  <pageSetup scale="67"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Hoja1!$J$13:$J$23</xm:f>
          </x14:formula1>
          <xm:sqref>B26:G26</xm:sqref>
        </x14:dataValidation>
        <x14:dataValidation type="list" allowBlank="1" showInputMessage="1" showErrorMessage="1">
          <x14:formula1>
            <xm:f>'3.Complejidad Proyectos '!$I$4:$I$64</xm:f>
          </x14:formula1>
          <xm:sqref>F16:G20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99"/>
  <sheetViews>
    <sheetView showGridLines="0" zoomScaleNormal="100" workbookViewId="0"/>
  </sheetViews>
  <sheetFormatPr baseColWidth="10" defaultRowHeight="15" x14ac:dyDescent="0.25"/>
  <cols>
    <col min="1" max="1" width="4.42578125" customWidth="1"/>
    <col min="2" max="2" width="13.28515625" customWidth="1"/>
    <col min="3" max="3" width="15.140625" customWidth="1"/>
    <col min="5" max="5" width="16.42578125" customWidth="1"/>
    <col min="6" max="6" width="14.5703125" bestFit="1" customWidth="1"/>
    <col min="7" max="7" width="15.28515625" customWidth="1"/>
    <col min="8" max="8" width="18" customWidth="1"/>
    <col min="9" max="9" width="15.28515625" customWidth="1"/>
    <col min="10" max="10" width="14" customWidth="1"/>
    <col min="11" max="11" width="15" customWidth="1"/>
    <col min="12" max="12" width="26.85546875" customWidth="1"/>
    <col min="14" max="14" width="14.5703125" customWidth="1"/>
    <col min="15" max="15" width="18.5703125" customWidth="1"/>
  </cols>
  <sheetData>
    <row r="1" spans="2:17" ht="15.75" thickBot="1" x14ac:dyDescent="0.3">
      <c r="B1" s="380" t="s">
        <v>205</v>
      </c>
      <c r="C1" s="381"/>
      <c r="D1" s="381"/>
      <c r="E1" s="382"/>
      <c r="F1" s="382"/>
      <c r="G1" s="383"/>
      <c r="H1" s="383"/>
      <c r="I1" s="384"/>
      <c r="J1" s="156"/>
      <c r="K1" s="156"/>
      <c r="L1" s="156"/>
      <c r="M1" s="156"/>
      <c r="N1" s="156"/>
      <c r="O1" s="156"/>
      <c r="P1" s="156"/>
      <c r="Q1" s="156"/>
    </row>
    <row r="2" spans="2:17" x14ac:dyDescent="0.25">
      <c r="B2" s="156"/>
      <c r="C2" s="156"/>
      <c r="D2" s="156"/>
      <c r="E2" s="156"/>
      <c r="F2" s="156"/>
      <c r="G2" s="156"/>
      <c r="H2" s="156"/>
      <c r="I2" s="156"/>
      <c r="J2" s="156"/>
      <c r="K2" s="156"/>
      <c r="L2" s="156"/>
      <c r="M2" s="156"/>
      <c r="N2" s="156"/>
      <c r="O2" s="156"/>
      <c r="P2" s="156"/>
      <c r="Q2" s="156"/>
    </row>
    <row r="3" spans="2:17" x14ac:dyDescent="0.25">
      <c r="B3" s="156"/>
      <c r="C3" s="156"/>
      <c r="D3" s="156"/>
      <c r="E3" s="156"/>
      <c r="F3" s="156"/>
      <c r="G3" s="156"/>
      <c r="H3" s="156"/>
      <c r="I3" s="156"/>
      <c r="J3" s="156"/>
      <c r="K3" s="156"/>
      <c r="L3" s="156"/>
      <c r="M3" s="156"/>
      <c r="N3" s="156"/>
      <c r="O3" s="156"/>
      <c r="P3" s="156"/>
      <c r="Q3" s="156"/>
    </row>
    <row r="4" spans="2:17" x14ac:dyDescent="0.25">
      <c r="B4" s="156"/>
      <c r="C4" s="156"/>
      <c r="D4" s="156"/>
      <c r="E4" s="156"/>
      <c r="F4" s="156"/>
      <c r="G4" s="156"/>
      <c r="H4" s="156"/>
      <c r="I4" s="156"/>
      <c r="J4" s="156"/>
      <c r="K4" s="156"/>
      <c r="L4" s="156"/>
      <c r="M4" s="156"/>
      <c r="N4" s="156"/>
      <c r="O4" s="156"/>
      <c r="P4" s="156"/>
      <c r="Q4" s="156"/>
    </row>
    <row r="5" spans="2:17" x14ac:dyDescent="0.25">
      <c r="B5" s="156"/>
      <c r="C5" s="156"/>
      <c r="D5" s="156"/>
      <c r="E5" s="156"/>
      <c r="F5" s="156"/>
      <c r="G5" s="156"/>
      <c r="H5" s="156"/>
      <c r="I5" s="156"/>
      <c r="J5" s="156"/>
      <c r="K5" s="156"/>
      <c r="L5" s="156"/>
      <c r="M5" s="156"/>
      <c r="N5" s="156"/>
      <c r="O5" s="156"/>
      <c r="P5" s="156"/>
      <c r="Q5" s="156"/>
    </row>
    <row r="6" spans="2:17" x14ac:dyDescent="0.25">
      <c r="B6" s="156"/>
      <c r="C6" s="156"/>
      <c r="D6" s="156"/>
      <c r="E6" s="156"/>
      <c r="F6" s="156"/>
      <c r="G6" s="156"/>
      <c r="H6" s="156"/>
      <c r="I6" s="156"/>
      <c r="J6" s="156"/>
      <c r="K6" s="156"/>
      <c r="L6" s="156"/>
      <c r="M6" s="156"/>
      <c r="N6" s="156"/>
      <c r="O6" s="156"/>
      <c r="P6" s="156"/>
      <c r="Q6" s="156"/>
    </row>
    <row r="7" spans="2:17" ht="15.75" thickBot="1" x14ac:dyDescent="0.3">
      <c r="B7" s="156"/>
      <c r="C7" s="156"/>
      <c r="D7" s="156"/>
      <c r="E7" s="156"/>
      <c r="F7" s="156"/>
      <c r="G7" s="156"/>
      <c r="H7" s="156"/>
      <c r="I7" s="156"/>
      <c r="J7" s="156"/>
      <c r="K7" s="156"/>
      <c r="L7" s="156"/>
      <c r="M7" s="156"/>
      <c r="N7" s="156"/>
      <c r="O7" s="156"/>
      <c r="P7" s="156"/>
      <c r="Q7" s="156"/>
    </row>
    <row r="8" spans="2:17" ht="15.75" customHeight="1" thickBot="1" x14ac:dyDescent="0.3">
      <c r="B8" s="403" t="s">
        <v>142</v>
      </c>
      <c r="C8" s="404"/>
      <c r="D8" s="404"/>
      <c r="E8" s="404"/>
      <c r="F8" s="404"/>
      <c r="G8" s="404"/>
      <c r="H8" s="405"/>
      <c r="I8" s="157"/>
      <c r="J8" s="156"/>
      <c r="K8" s="156"/>
      <c r="L8" s="156"/>
      <c r="M8" s="156"/>
      <c r="N8" s="156"/>
      <c r="O8" s="156"/>
      <c r="P8" s="156"/>
      <c r="Q8" s="156"/>
    </row>
    <row r="9" spans="2:17" ht="51.75" thickBot="1" x14ac:dyDescent="0.3">
      <c r="B9" s="158" t="s">
        <v>143</v>
      </c>
      <c r="C9" s="159" t="s">
        <v>144</v>
      </c>
      <c r="D9" s="159" t="s">
        <v>145</v>
      </c>
      <c r="E9" s="159" t="s">
        <v>146</v>
      </c>
      <c r="F9" s="159" t="s">
        <v>221</v>
      </c>
      <c r="G9" s="197" t="s">
        <v>228</v>
      </c>
      <c r="H9" s="197" t="s">
        <v>230</v>
      </c>
      <c r="I9" s="156"/>
      <c r="J9" s="156"/>
      <c r="K9" s="156"/>
      <c r="L9" s="156"/>
      <c r="M9" s="156"/>
      <c r="N9" s="156"/>
      <c r="O9" s="156"/>
      <c r="P9" s="156"/>
      <c r="Q9" s="156"/>
    </row>
    <row r="10" spans="2:17" x14ac:dyDescent="0.25">
      <c r="B10" s="161"/>
      <c r="C10" s="162"/>
      <c r="D10" s="163"/>
      <c r="E10" s="164"/>
      <c r="F10" s="232"/>
      <c r="G10" s="233">
        <f>+C10*E10*F10</f>
        <v>0</v>
      </c>
      <c r="H10" s="233">
        <f>+G10*1.004</f>
        <v>0</v>
      </c>
      <c r="I10" s="156"/>
      <c r="J10" s="156"/>
      <c r="K10" s="156"/>
      <c r="L10" s="156"/>
      <c r="M10" s="156"/>
      <c r="N10" s="156"/>
      <c r="O10" s="156"/>
      <c r="P10" s="156"/>
      <c r="Q10" s="156"/>
    </row>
    <row r="11" spans="2:17" x14ac:dyDescent="0.25">
      <c r="B11" s="161"/>
      <c r="C11" s="162"/>
      <c r="D11" s="163"/>
      <c r="E11" s="164"/>
      <c r="F11" s="232"/>
      <c r="G11" s="233">
        <f t="shared" ref="G11:G16" si="0">+C11*E11*F11</f>
        <v>0</v>
      </c>
      <c r="H11" s="233">
        <f t="shared" ref="H11:H16" si="1">+G11*1.004</f>
        <v>0</v>
      </c>
      <c r="I11" s="156"/>
      <c r="J11" s="156"/>
      <c r="K11" s="156"/>
      <c r="L11" s="156"/>
      <c r="M11" s="156"/>
      <c r="N11" s="156"/>
      <c r="O11" s="156"/>
      <c r="P11" s="156"/>
      <c r="Q11" s="156"/>
    </row>
    <row r="12" spans="2:17" x14ac:dyDescent="0.25">
      <c r="B12" s="161"/>
      <c r="C12" s="162"/>
      <c r="D12" s="163"/>
      <c r="E12" s="164"/>
      <c r="F12" s="232"/>
      <c r="G12" s="233">
        <f t="shared" si="0"/>
        <v>0</v>
      </c>
      <c r="H12" s="233">
        <f t="shared" si="1"/>
        <v>0</v>
      </c>
      <c r="I12" s="156"/>
      <c r="J12" s="156"/>
      <c r="K12" s="156"/>
      <c r="L12" s="156"/>
      <c r="M12" s="156"/>
      <c r="N12" s="156"/>
      <c r="O12" s="156"/>
      <c r="P12" s="156"/>
      <c r="Q12" s="156"/>
    </row>
    <row r="13" spans="2:17" x14ac:dyDescent="0.25">
      <c r="B13" s="161"/>
      <c r="C13" s="162"/>
      <c r="D13" s="163"/>
      <c r="E13" s="164"/>
      <c r="F13" s="232"/>
      <c r="G13" s="233">
        <f t="shared" si="0"/>
        <v>0</v>
      </c>
      <c r="H13" s="233">
        <f t="shared" si="1"/>
        <v>0</v>
      </c>
      <c r="I13" s="156"/>
      <c r="J13" s="156"/>
      <c r="K13" s="156"/>
      <c r="L13" s="156"/>
      <c r="M13" s="156"/>
      <c r="N13" s="156"/>
      <c r="O13" s="156"/>
      <c r="P13" s="156"/>
      <c r="Q13" s="156"/>
    </row>
    <row r="14" spans="2:17" x14ac:dyDescent="0.25">
      <c r="B14" s="161"/>
      <c r="C14" s="167"/>
      <c r="D14" s="163"/>
      <c r="E14" s="164"/>
      <c r="F14" s="232"/>
      <c r="G14" s="233">
        <f t="shared" si="0"/>
        <v>0</v>
      </c>
      <c r="H14" s="233">
        <f t="shared" si="1"/>
        <v>0</v>
      </c>
      <c r="I14" s="156"/>
      <c r="J14" s="156"/>
      <c r="K14" s="156"/>
      <c r="L14" s="156"/>
      <c r="M14" s="156"/>
      <c r="N14" s="156"/>
      <c r="O14" s="156"/>
      <c r="P14" s="156"/>
      <c r="Q14" s="156"/>
    </row>
    <row r="15" spans="2:17" x14ac:dyDescent="0.25">
      <c r="B15" s="161"/>
      <c r="C15" s="167"/>
      <c r="D15" s="196"/>
      <c r="E15" s="170"/>
      <c r="F15" s="234"/>
      <c r="G15" s="233">
        <f t="shared" si="0"/>
        <v>0</v>
      </c>
      <c r="H15" s="233">
        <f t="shared" si="1"/>
        <v>0</v>
      </c>
      <c r="I15" s="156"/>
      <c r="J15" s="156"/>
      <c r="K15" s="156"/>
      <c r="L15" s="156"/>
      <c r="M15" s="156"/>
      <c r="N15" s="156"/>
      <c r="O15" s="156"/>
      <c r="P15" s="156"/>
      <c r="Q15" s="156"/>
    </row>
    <row r="16" spans="2:17" ht="15.75" thickBot="1" x14ac:dyDescent="0.3">
      <c r="B16" s="246"/>
      <c r="C16" s="198"/>
      <c r="D16" s="199"/>
      <c r="E16" s="200"/>
      <c r="F16" s="247"/>
      <c r="G16" s="248">
        <f t="shared" si="0"/>
        <v>0</v>
      </c>
      <c r="H16" s="248">
        <f t="shared" si="1"/>
        <v>0</v>
      </c>
      <c r="I16" s="156"/>
      <c r="J16" s="156"/>
      <c r="K16" s="156"/>
      <c r="L16" s="156"/>
      <c r="M16" s="156"/>
      <c r="N16" s="156"/>
      <c r="O16" s="156"/>
      <c r="P16" s="156"/>
      <c r="Q16" s="156"/>
    </row>
    <row r="17" spans="2:17" ht="15.75" thickBot="1" x14ac:dyDescent="0.3">
      <c r="B17" s="401" t="s">
        <v>124</v>
      </c>
      <c r="C17" s="402"/>
      <c r="D17" s="402"/>
      <c r="E17" s="402"/>
      <c r="F17" s="250">
        <f>+SUM(F10:F16)</f>
        <v>0</v>
      </c>
      <c r="G17" s="250">
        <f>+SUM(G10:G16)</f>
        <v>0</v>
      </c>
      <c r="H17" s="251">
        <f>+SUM(H10:H16)</f>
        <v>0</v>
      </c>
      <c r="I17" s="156"/>
      <c r="J17" s="156"/>
      <c r="K17" s="156"/>
      <c r="L17" s="156"/>
      <c r="M17" s="156"/>
      <c r="N17" s="156"/>
      <c r="O17" s="156"/>
      <c r="P17" s="156"/>
      <c r="Q17" s="156"/>
    </row>
    <row r="18" spans="2:17" ht="15.75" thickBot="1" x14ac:dyDescent="0.3">
      <c r="B18" s="156"/>
      <c r="C18" s="156"/>
      <c r="D18" s="156"/>
      <c r="E18" s="156"/>
      <c r="F18" s="156"/>
      <c r="G18" s="156"/>
      <c r="H18" s="156"/>
      <c r="I18" s="156"/>
      <c r="J18" s="156"/>
      <c r="K18" s="156"/>
      <c r="L18" s="156"/>
      <c r="M18" s="156"/>
      <c r="N18" s="156"/>
      <c r="O18" s="156"/>
      <c r="P18" s="156"/>
      <c r="Q18" s="156"/>
    </row>
    <row r="19" spans="2:17" ht="15.75" customHeight="1" thickBot="1" x14ac:dyDescent="0.3">
      <c r="B19" s="403" t="s">
        <v>148</v>
      </c>
      <c r="C19" s="404"/>
      <c r="D19" s="404"/>
      <c r="E19" s="404"/>
      <c r="F19" s="404"/>
      <c r="G19" s="404"/>
      <c r="H19" s="405"/>
      <c r="I19" s="156"/>
      <c r="J19" s="156"/>
      <c r="K19" s="156"/>
      <c r="L19" s="156"/>
      <c r="M19" s="156"/>
      <c r="N19" s="156"/>
      <c r="O19" s="156"/>
      <c r="P19" s="156"/>
      <c r="Q19" s="156"/>
    </row>
    <row r="20" spans="2:17" ht="39" thickBot="1" x14ac:dyDescent="0.3">
      <c r="B20" s="385" t="s">
        <v>149</v>
      </c>
      <c r="C20" s="386"/>
      <c r="D20" s="387"/>
      <c r="E20" s="159" t="s">
        <v>150</v>
      </c>
      <c r="F20" s="159" t="s">
        <v>147</v>
      </c>
      <c r="G20" s="160" t="s">
        <v>229</v>
      </c>
      <c r="H20" s="243" t="s">
        <v>231</v>
      </c>
      <c r="J20" s="156"/>
      <c r="K20" s="156"/>
      <c r="L20" s="156"/>
      <c r="M20" s="156"/>
      <c r="N20" s="156"/>
      <c r="O20" s="156"/>
      <c r="P20" s="156"/>
      <c r="Q20" s="156"/>
    </row>
    <row r="21" spans="2:17" x14ac:dyDescent="0.25">
      <c r="B21" s="392"/>
      <c r="C21" s="393"/>
      <c r="D21" s="394"/>
      <c r="E21" s="164"/>
      <c r="F21" s="232"/>
      <c r="G21" s="252">
        <f>+E21*F21</f>
        <v>0</v>
      </c>
      <c r="H21" s="253">
        <f>+G21*1.004</f>
        <v>0</v>
      </c>
      <c r="J21" s="156"/>
      <c r="K21" s="156"/>
      <c r="L21" s="156"/>
      <c r="M21" s="156"/>
      <c r="N21" s="156"/>
      <c r="O21" s="156"/>
      <c r="P21" s="156"/>
      <c r="Q21" s="156"/>
    </row>
    <row r="22" spans="2:17" x14ac:dyDescent="0.25">
      <c r="B22" s="395"/>
      <c r="C22" s="396"/>
      <c r="D22" s="397"/>
      <c r="E22" s="164"/>
      <c r="F22" s="232"/>
      <c r="G22" s="254">
        <f t="shared" ref="G22:G25" si="2">+E22*F22</f>
        <v>0</v>
      </c>
      <c r="H22" s="255">
        <f t="shared" ref="H22:H25" si="3">+G22*1.004</f>
        <v>0</v>
      </c>
      <c r="J22" s="156"/>
      <c r="K22" s="156"/>
      <c r="L22" s="156"/>
      <c r="M22" s="156"/>
      <c r="N22" s="156"/>
      <c r="O22" s="156"/>
      <c r="P22" s="156"/>
      <c r="Q22" s="156"/>
    </row>
    <row r="23" spans="2:17" x14ac:dyDescent="0.25">
      <c r="B23" s="395"/>
      <c r="C23" s="396"/>
      <c r="D23" s="397"/>
      <c r="E23" s="164"/>
      <c r="F23" s="232"/>
      <c r="G23" s="254">
        <f t="shared" si="2"/>
        <v>0</v>
      </c>
      <c r="H23" s="255">
        <f t="shared" si="3"/>
        <v>0</v>
      </c>
      <c r="J23" s="156"/>
      <c r="K23" s="156"/>
      <c r="L23" s="156"/>
      <c r="M23" s="156"/>
      <c r="N23" s="156"/>
      <c r="O23" s="156"/>
      <c r="P23" s="156"/>
      <c r="Q23" s="156"/>
    </row>
    <row r="24" spans="2:17" x14ac:dyDescent="0.25">
      <c r="B24" s="395"/>
      <c r="C24" s="396"/>
      <c r="D24" s="397"/>
      <c r="E24" s="164"/>
      <c r="F24" s="232"/>
      <c r="G24" s="254">
        <f t="shared" si="2"/>
        <v>0</v>
      </c>
      <c r="H24" s="255">
        <f t="shared" si="3"/>
        <v>0</v>
      </c>
      <c r="J24" s="156"/>
      <c r="K24" s="156"/>
      <c r="L24" s="156"/>
      <c r="M24" s="156"/>
      <c r="N24" s="156"/>
      <c r="O24" s="156"/>
      <c r="P24" s="156"/>
      <c r="Q24" s="156"/>
    </row>
    <row r="25" spans="2:17" ht="15.75" thickBot="1" x14ac:dyDescent="0.3">
      <c r="B25" s="398"/>
      <c r="C25" s="399"/>
      <c r="D25" s="400"/>
      <c r="E25" s="244"/>
      <c r="F25" s="256"/>
      <c r="G25" s="257">
        <f t="shared" si="2"/>
        <v>0</v>
      </c>
      <c r="H25" s="258">
        <f t="shared" si="3"/>
        <v>0</v>
      </c>
      <c r="J25" s="156"/>
      <c r="K25" s="156"/>
      <c r="L25" s="156"/>
      <c r="M25" s="156"/>
      <c r="N25" s="156"/>
      <c r="O25" s="156"/>
      <c r="P25" s="156"/>
      <c r="Q25" s="156"/>
    </row>
    <row r="26" spans="2:17" ht="15.75" thickBot="1" x14ac:dyDescent="0.3">
      <c r="B26" s="401" t="s">
        <v>124</v>
      </c>
      <c r="C26" s="402"/>
      <c r="D26" s="402"/>
      <c r="E26" s="402"/>
      <c r="F26" s="250">
        <f>SUM(F21:F25)</f>
        <v>0</v>
      </c>
      <c r="G26" s="250">
        <f t="shared" ref="G26:H26" si="4">SUM(G21:G25)</f>
        <v>0</v>
      </c>
      <c r="H26" s="251">
        <f t="shared" si="4"/>
        <v>0</v>
      </c>
      <c r="J26" s="156"/>
      <c r="K26" s="156"/>
      <c r="L26" s="156"/>
      <c r="M26" s="156"/>
      <c r="N26" s="156"/>
      <c r="O26" s="156"/>
      <c r="P26" s="156"/>
      <c r="Q26" s="156"/>
    </row>
    <row r="27" spans="2:17" x14ac:dyDescent="0.25">
      <c r="B27" s="156"/>
      <c r="C27" s="156"/>
      <c r="D27" s="156"/>
      <c r="E27" s="156"/>
      <c r="F27" s="156"/>
      <c r="G27" s="156"/>
      <c r="H27" s="156"/>
      <c r="I27" s="156"/>
      <c r="J27" s="156"/>
      <c r="K27" s="156"/>
      <c r="L27" s="156"/>
      <c r="M27" s="156"/>
      <c r="N27" s="156"/>
      <c r="O27" s="156"/>
      <c r="P27" s="156"/>
      <c r="Q27" s="156"/>
    </row>
    <row r="28" spans="2:17" s="229" customFormat="1" x14ac:dyDescent="0.25">
      <c r="B28" s="447" t="s">
        <v>208</v>
      </c>
      <c r="C28" s="447"/>
      <c r="D28" s="447"/>
      <c r="E28" s="447"/>
      <c r="F28" s="447"/>
      <c r="G28" s="230">
        <f>+H17+H26</f>
        <v>0</v>
      </c>
      <c r="H28" s="228"/>
      <c r="I28" s="228"/>
      <c r="J28" s="228"/>
      <c r="K28" s="228"/>
      <c r="L28" s="228"/>
      <c r="M28" s="228"/>
      <c r="N28" s="228"/>
      <c r="O28" s="228"/>
      <c r="P28" s="228"/>
      <c r="Q28" s="228"/>
    </row>
    <row r="29" spans="2:17" x14ac:dyDescent="0.25">
      <c r="B29" s="156"/>
      <c r="C29" s="156"/>
      <c r="D29" s="156"/>
      <c r="E29" s="156"/>
      <c r="F29" s="156"/>
      <c r="G29" s="156"/>
      <c r="H29" s="156"/>
      <c r="I29" s="156"/>
      <c r="J29" s="156"/>
      <c r="K29" s="156"/>
      <c r="L29" s="156"/>
      <c r="M29" s="156"/>
      <c r="N29" s="156"/>
      <c r="O29" s="156"/>
      <c r="P29" s="156"/>
      <c r="Q29" s="156"/>
    </row>
    <row r="30" spans="2:17" x14ac:dyDescent="0.25">
      <c r="B30" s="156"/>
      <c r="C30" s="156"/>
      <c r="D30" s="156"/>
      <c r="E30" s="156"/>
      <c r="F30" s="156"/>
      <c r="G30" s="156"/>
      <c r="H30" s="156"/>
      <c r="I30" s="156"/>
      <c r="J30" s="156"/>
      <c r="K30" s="156"/>
      <c r="L30" s="156"/>
      <c r="M30" s="156"/>
      <c r="N30" s="156"/>
      <c r="O30" s="156"/>
      <c r="P30" s="156"/>
      <c r="Q30" s="156"/>
    </row>
    <row r="31" spans="2:17" x14ac:dyDescent="0.25">
      <c r="B31" s="156"/>
      <c r="C31" s="156"/>
      <c r="D31" s="156"/>
      <c r="E31" s="156"/>
      <c r="F31" s="156"/>
      <c r="G31" s="156"/>
      <c r="H31" s="156"/>
      <c r="I31" s="156"/>
      <c r="J31" s="156"/>
      <c r="M31" s="156"/>
      <c r="N31" s="156"/>
      <c r="O31" s="156"/>
      <c r="P31" s="156"/>
      <c r="Q31" s="156"/>
    </row>
    <row r="32" spans="2:17" x14ac:dyDescent="0.25">
      <c r="B32" s="156"/>
      <c r="C32" s="156"/>
      <c r="D32" s="156"/>
      <c r="E32" s="156"/>
      <c r="F32" s="156"/>
      <c r="G32" s="156"/>
      <c r="H32" s="156"/>
      <c r="I32" s="156"/>
      <c r="J32" s="156"/>
      <c r="M32" s="156"/>
      <c r="N32" s="156"/>
      <c r="O32" s="156"/>
      <c r="P32" s="156"/>
      <c r="Q32" s="156"/>
    </row>
    <row r="33" spans="2:17" ht="15" customHeight="1" x14ac:dyDescent="0.25">
      <c r="B33" s="156"/>
      <c r="C33" s="156"/>
      <c r="D33" s="156"/>
      <c r="E33" s="156"/>
      <c r="F33" s="156"/>
      <c r="G33" s="156"/>
      <c r="H33" s="156"/>
      <c r="I33" s="156"/>
      <c r="J33" s="156"/>
      <c r="M33" s="156"/>
      <c r="N33" s="156"/>
      <c r="O33" s="156"/>
      <c r="P33" s="156"/>
      <c r="Q33" s="156"/>
    </row>
    <row r="34" spans="2:17" ht="15" customHeight="1" thickBot="1" x14ac:dyDescent="0.3">
      <c r="B34" s="156"/>
      <c r="C34" s="156"/>
      <c r="D34" s="156"/>
      <c r="E34" s="156"/>
      <c r="F34" s="156"/>
      <c r="G34" s="156"/>
      <c r="H34" s="156"/>
      <c r="I34" s="156"/>
      <c r="J34" s="156"/>
      <c r="M34" s="156"/>
      <c r="N34" s="156"/>
      <c r="O34" s="156"/>
      <c r="P34" s="156"/>
      <c r="Q34" s="156"/>
    </row>
    <row r="35" spans="2:17" ht="15.75" thickBot="1" x14ac:dyDescent="0.3">
      <c r="B35" s="369" t="s">
        <v>152</v>
      </c>
      <c r="C35" s="370"/>
      <c r="D35" s="370"/>
      <c r="E35" s="370"/>
      <c r="F35" s="370"/>
      <c r="G35" s="370"/>
      <c r="H35" s="371"/>
      <c r="I35" s="156"/>
      <c r="J35" s="156"/>
      <c r="K35" s="367" t="s">
        <v>225</v>
      </c>
      <c r="L35" s="368"/>
      <c r="M35" s="156"/>
      <c r="N35" s="156"/>
      <c r="O35" s="156"/>
      <c r="P35" s="156"/>
      <c r="Q35" s="156"/>
    </row>
    <row r="36" spans="2:17" ht="25.5" x14ac:dyDescent="0.25">
      <c r="B36" s="372" t="s">
        <v>143</v>
      </c>
      <c r="C36" s="374" t="s">
        <v>153</v>
      </c>
      <c r="D36" s="374" t="s">
        <v>145</v>
      </c>
      <c r="E36" s="374" t="s">
        <v>154</v>
      </c>
      <c r="F36" s="374" t="s">
        <v>220</v>
      </c>
      <c r="G36" s="378" t="s">
        <v>226</v>
      </c>
      <c r="H36" s="376" t="s">
        <v>227</v>
      </c>
      <c r="I36" s="157"/>
      <c r="J36" s="231"/>
      <c r="K36" s="236" t="s">
        <v>223</v>
      </c>
      <c r="L36" s="237">
        <f>828116*2</f>
        <v>1656232</v>
      </c>
      <c r="N36" s="156"/>
      <c r="O36" s="156"/>
      <c r="P36" s="156"/>
      <c r="Q36" s="156"/>
    </row>
    <row r="37" spans="2:17" ht="26.25" thickBot="1" x14ac:dyDescent="0.3">
      <c r="B37" s="373"/>
      <c r="C37" s="375"/>
      <c r="D37" s="375"/>
      <c r="E37" s="375"/>
      <c r="F37" s="375"/>
      <c r="G37" s="379"/>
      <c r="H37" s="377"/>
      <c r="K37" s="235" t="s">
        <v>224</v>
      </c>
      <c r="L37" s="238">
        <f>828116*3</f>
        <v>2484348</v>
      </c>
      <c r="M37" s="207"/>
      <c r="N37" s="206"/>
      <c r="O37" s="156"/>
      <c r="P37" s="156"/>
      <c r="Q37" s="156"/>
    </row>
    <row r="38" spans="2:17" ht="15" customHeight="1" x14ac:dyDescent="0.25">
      <c r="B38" s="161"/>
      <c r="C38" s="162"/>
      <c r="D38" s="163"/>
      <c r="E38" s="164"/>
      <c r="F38" s="205"/>
      <c r="G38" s="204">
        <f>+F38*E38*C38</f>
        <v>0</v>
      </c>
      <c r="H38" s="239">
        <f>+G38*1.004</f>
        <v>0</v>
      </c>
      <c r="I38" s="208" t="str">
        <f>+IF(D38="Pregrado",IF(F38&gt;$L$36,"El estudiante no puede ganar más de (2) SMMLV por ser de pregrado"," "),IF(D38="Posgrado",IF(F38&gt;$L$37,"El estudiante no puede ganar más de (3) SMMLV por ser de posgrado",""),""))</f>
        <v/>
      </c>
      <c r="J38" s="203"/>
      <c r="M38" s="207"/>
      <c r="N38" s="207" t="s">
        <v>155</v>
      </c>
      <c r="O38" s="156"/>
      <c r="P38" s="156"/>
      <c r="Q38" s="156"/>
    </row>
    <row r="39" spans="2:17" x14ac:dyDescent="0.25">
      <c r="B39" s="161"/>
      <c r="C39" s="162"/>
      <c r="D39" s="163"/>
      <c r="E39" s="164"/>
      <c r="F39" s="205"/>
      <c r="G39" s="204">
        <f t="shared" ref="G39:G44" si="5">+F39*E39*C39</f>
        <v>0</v>
      </c>
      <c r="H39" s="239">
        <f t="shared" ref="H39:H44" si="6">+G39*1.004</f>
        <v>0</v>
      </c>
      <c r="I39" s="208" t="str">
        <f t="shared" ref="I39:I44" si="7">+IF(D39="Pregrado",IF(F39&gt;$L$36,"El estudiante no puede ganar más de (2) SMMLV por ser de pregrado"," "),IF(D39="Posgrado",IF(F39&gt;$L$37,"El estudiante no puede ganar más de (3) SMMLV por ser de posgrado",""),""))</f>
        <v/>
      </c>
      <c r="J39" s="203"/>
      <c r="M39" s="207"/>
      <c r="N39" s="207" t="s">
        <v>156</v>
      </c>
      <c r="O39" s="156"/>
      <c r="P39" s="156"/>
      <c r="Q39" s="156"/>
    </row>
    <row r="40" spans="2:17" x14ac:dyDescent="0.25">
      <c r="B40" s="161"/>
      <c r="C40" s="162"/>
      <c r="D40" s="163"/>
      <c r="E40" s="164"/>
      <c r="F40" s="205"/>
      <c r="G40" s="204">
        <f t="shared" si="5"/>
        <v>0</v>
      </c>
      <c r="H40" s="239">
        <f t="shared" si="6"/>
        <v>0</v>
      </c>
      <c r="I40" s="208" t="str">
        <f t="shared" si="7"/>
        <v/>
      </c>
      <c r="J40" s="203"/>
      <c r="K40" s="156"/>
      <c r="L40" s="206"/>
      <c r="M40" s="207"/>
      <c r="N40" s="206"/>
      <c r="O40" s="156"/>
      <c r="P40" s="156"/>
      <c r="Q40" s="156"/>
    </row>
    <row r="41" spans="2:17" x14ac:dyDescent="0.25">
      <c r="B41" s="161"/>
      <c r="C41" s="162"/>
      <c r="D41" s="163"/>
      <c r="E41" s="164"/>
      <c r="F41" s="205"/>
      <c r="G41" s="204">
        <f t="shared" si="5"/>
        <v>0</v>
      </c>
      <c r="H41" s="239">
        <f t="shared" si="6"/>
        <v>0</v>
      </c>
      <c r="I41" s="208" t="str">
        <f t="shared" si="7"/>
        <v/>
      </c>
      <c r="J41" s="203"/>
      <c r="K41" s="156"/>
      <c r="L41" s="206"/>
      <c r="M41" s="207"/>
      <c r="N41" s="206"/>
      <c r="O41" s="156"/>
      <c r="P41" s="156"/>
      <c r="Q41" s="156"/>
    </row>
    <row r="42" spans="2:17" x14ac:dyDescent="0.25">
      <c r="B42" s="169"/>
      <c r="C42" s="167"/>
      <c r="D42" s="163"/>
      <c r="E42" s="170"/>
      <c r="F42" s="205"/>
      <c r="G42" s="204">
        <f t="shared" si="5"/>
        <v>0</v>
      </c>
      <c r="H42" s="239">
        <f t="shared" si="6"/>
        <v>0</v>
      </c>
      <c r="I42" s="208" t="str">
        <f t="shared" si="7"/>
        <v/>
      </c>
      <c r="J42" s="202"/>
      <c r="K42" s="156"/>
      <c r="L42" s="206"/>
      <c r="M42" s="207"/>
      <c r="N42" s="206"/>
      <c r="O42" s="156"/>
      <c r="P42" s="156"/>
      <c r="Q42" s="156"/>
    </row>
    <row r="43" spans="2:17" x14ac:dyDescent="0.25">
      <c r="B43" s="169"/>
      <c r="C43" s="167"/>
      <c r="D43" s="163"/>
      <c r="E43" s="170"/>
      <c r="F43" s="205"/>
      <c r="G43" s="204">
        <f t="shared" si="5"/>
        <v>0</v>
      </c>
      <c r="H43" s="239">
        <f t="shared" si="6"/>
        <v>0</v>
      </c>
      <c r="I43" s="208" t="str">
        <f t="shared" si="7"/>
        <v/>
      </c>
      <c r="J43" s="202"/>
      <c r="K43" s="156"/>
      <c r="L43" s="206"/>
      <c r="M43" s="207"/>
      <c r="N43" s="206"/>
      <c r="O43" s="156"/>
      <c r="P43" s="156"/>
      <c r="Q43" s="156"/>
    </row>
    <row r="44" spans="2:17" ht="15.75" thickBot="1" x14ac:dyDescent="0.3">
      <c r="B44" s="259"/>
      <c r="C44" s="198"/>
      <c r="D44" s="260"/>
      <c r="E44" s="200"/>
      <c r="F44" s="261"/>
      <c r="G44" s="262">
        <f t="shared" si="5"/>
        <v>0</v>
      </c>
      <c r="H44" s="263">
        <f t="shared" si="6"/>
        <v>0</v>
      </c>
      <c r="I44" s="208" t="str">
        <f t="shared" si="7"/>
        <v/>
      </c>
      <c r="J44" s="202"/>
      <c r="K44" s="156"/>
      <c r="L44" s="206"/>
      <c r="M44" s="207"/>
      <c r="N44" s="206"/>
      <c r="O44" s="156"/>
      <c r="P44" s="156"/>
      <c r="Q44" s="156"/>
    </row>
    <row r="45" spans="2:17" ht="15.75" thickBot="1" x14ac:dyDescent="0.3">
      <c r="B45" s="406" t="s">
        <v>222</v>
      </c>
      <c r="C45" s="383"/>
      <c r="D45" s="383"/>
      <c r="E45" s="407"/>
      <c r="F45" s="264">
        <f t="shared" ref="F45:G45" si="8">SUM(F38:F44)</f>
        <v>0</v>
      </c>
      <c r="G45" s="264">
        <f t="shared" si="8"/>
        <v>0</v>
      </c>
      <c r="H45" s="265">
        <f>SUM(H38:H44)</f>
        <v>0</v>
      </c>
      <c r="I45" s="202"/>
      <c r="J45" s="202"/>
      <c r="K45" s="156"/>
      <c r="L45" s="206"/>
      <c r="M45" s="207"/>
      <c r="N45" s="206"/>
      <c r="O45" s="156"/>
      <c r="P45" s="156"/>
      <c r="Q45" s="156"/>
    </row>
    <row r="46" spans="2:17" x14ac:dyDescent="0.25">
      <c r="B46" s="156"/>
      <c r="C46" s="156"/>
      <c r="D46" s="156"/>
      <c r="E46" s="156"/>
      <c r="F46" s="156"/>
      <c r="G46" s="156"/>
      <c r="H46" s="156"/>
      <c r="I46" s="156"/>
      <c r="J46" s="156"/>
      <c r="K46" s="156"/>
      <c r="L46" s="156"/>
      <c r="M46" s="156"/>
      <c r="N46" s="156"/>
      <c r="O46" s="156"/>
      <c r="P46" s="156"/>
      <c r="Q46" s="156"/>
    </row>
    <row r="47" spans="2:17" x14ac:dyDescent="0.25">
      <c r="B47" s="156"/>
      <c r="C47" s="156"/>
      <c r="D47" s="156"/>
      <c r="E47" s="156"/>
      <c r="F47" s="156"/>
      <c r="G47" s="156"/>
      <c r="H47" s="156"/>
      <c r="I47" s="156"/>
      <c r="J47" s="156"/>
      <c r="K47" s="156"/>
      <c r="L47" s="156"/>
      <c r="M47" s="156"/>
      <c r="N47" s="156"/>
      <c r="O47" s="156"/>
      <c r="P47" s="156"/>
      <c r="Q47" s="156"/>
    </row>
    <row r="48" spans="2:17" x14ac:dyDescent="0.25">
      <c r="B48" s="156"/>
      <c r="C48" s="156"/>
      <c r="D48" s="156"/>
      <c r="E48" s="156"/>
      <c r="F48" s="156"/>
      <c r="G48" s="156"/>
      <c r="H48" s="156"/>
      <c r="I48" s="156"/>
      <c r="J48" s="172"/>
      <c r="K48" s="156"/>
      <c r="L48" s="156"/>
      <c r="M48" s="156"/>
      <c r="N48" s="156"/>
      <c r="O48" s="156"/>
      <c r="P48" s="156"/>
      <c r="Q48" s="156"/>
    </row>
    <row r="49" spans="2:17" x14ac:dyDescent="0.25">
      <c r="B49" s="156"/>
      <c r="C49" s="156"/>
      <c r="D49" s="156"/>
      <c r="E49" s="156"/>
      <c r="F49" s="156"/>
      <c r="G49" s="156"/>
      <c r="H49" s="156"/>
      <c r="I49" s="156"/>
      <c r="J49" s="156"/>
      <c r="K49" s="156"/>
      <c r="L49" s="156"/>
      <c r="M49" s="156"/>
      <c r="N49" s="156"/>
      <c r="O49" s="156"/>
      <c r="P49" s="156"/>
      <c r="Q49" s="156"/>
    </row>
    <row r="50" spans="2:17" x14ac:dyDescent="0.25">
      <c r="B50" s="156"/>
      <c r="C50" s="156"/>
      <c r="D50" s="156"/>
      <c r="E50" s="156"/>
      <c r="F50" s="156"/>
      <c r="G50" s="156"/>
      <c r="H50" s="156"/>
      <c r="I50" s="156"/>
      <c r="J50" s="156"/>
      <c r="K50" s="156"/>
      <c r="L50" s="156"/>
      <c r="M50" s="156"/>
      <c r="N50" s="156"/>
      <c r="O50" s="156"/>
      <c r="P50" s="156"/>
      <c r="Q50" s="156"/>
    </row>
    <row r="51" spans="2:17" x14ac:dyDescent="0.25">
      <c r="B51" s="156"/>
      <c r="C51" s="156"/>
      <c r="D51" s="156"/>
      <c r="E51" s="156"/>
      <c r="F51" s="156"/>
      <c r="G51" s="156"/>
      <c r="H51" s="156"/>
      <c r="I51" s="156"/>
      <c r="J51" s="156"/>
      <c r="K51" s="156"/>
      <c r="L51" s="156"/>
      <c r="M51" s="156"/>
      <c r="N51" s="156"/>
      <c r="O51" s="156"/>
      <c r="P51" s="156"/>
      <c r="Q51" s="156"/>
    </row>
    <row r="52" spans="2:17" x14ac:dyDescent="0.25">
      <c r="B52" s="156"/>
      <c r="C52" s="156"/>
      <c r="D52" s="156"/>
      <c r="E52" s="156"/>
      <c r="F52" s="156"/>
      <c r="G52" s="156"/>
      <c r="H52" s="156"/>
      <c r="I52" s="156"/>
      <c r="J52" s="156"/>
      <c r="K52" s="156"/>
      <c r="L52" s="156"/>
      <c r="M52" s="156"/>
      <c r="N52" s="156"/>
      <c r="O52" s="156"/>
      <c r="P52" s="156"/>
      <c r="Q52" s="156"/>
    </row>
    <row r="53" spans="2:17" x14ac:dyDescent="0.25">
      <c r="B53" s="156"/>
      <c r="C53" s="156"/>
      <c r="D53" s="156"/>
      <c r="E53" s="156"/>
      <c r="F53" s="156"/>
      <c r="G53" s="156"/>
      <c r="H53" s="156"/>
      <c r="I53" s="156"/>
      <c r="J53" s="156"/>
      <c r="K53" s="156"/>
      <c r="L53" s="156"/>
      <c r="M53" s="156"/>
      <c r="N53" s="156"/>
      <c r="O53" s="156"/>
      <c r="P53" s="156"/>
      <c r="Q53" s="156"/>
    </row>
    <row r="54" spans="2:17" x14ac:dyDescent="0.25">
      <c r="B54" s="156"/>
      <c r="C54" s="156"/>
      <c r="D54" s="156"/>
      <c r="E54" s="156"/>
      <c r="F54" s="156"/>
      <c r="G54" s="156"/>
      <c r="H54" s="156"/>
      <c r="I54" s="156"/>
      <c r="J54" s="156"/>
      <c r="K54" s="156"/>
      <c r="L54" s="156"/>
      <c r="M54" s="156"/>
      <c r="N54" s="156"/>
      <c r="O54" s="156"/>
      <c r="P54" s="156"/>
      <c r="Q54" s="156"/>
    </row>
    <row r="55" spans="2:17" x14ac:dyDescent="0.25">
      <c r="B55" s="388" t="s">
        <v>157</v>
      </c>
      <c r="C55" s="388"/>
      <c r="D55" s="389" t="str">
        <f>+'[1]1. Presupuesto General'!A14</f>
        <v>Director del Proyecto:</v>
      </c>
      <c r="E55" s="390"/>
      <c r="F55" s="156"/>
      <c r="G55" s="156"/>
      <c r="H55" s="156"/>
      <c r="I55" s="156"/>
      <c r="J55" s="156"/>
      <c r="K55" s="156"/>
      <c r="L55" s="156"/>
      <c r="M55" s="156"/>
      <c r="N55" s="156"/>
      <c r="O55" s="156"/>
      <c r="P55" s="156"/>
      <c r="Q55" s="156"/>
    </row>
    <row r="56" spans="2:17" x14ac:dyDescent="0.25">
      <c r="B56" s="173"/>
      <c r="C56" s="173"/>
      <c r="D56" s="174"/>
      <c r="E56" s="175"/>
      <c r="F56" s="156"/>
      <c r="G56" s="156"/>
      <c r="H56" s="156"/>
      <c r="I56" s="156"/>
      <c r="J56" s="156"/>
      <c r="K56" s="156"/>
      <c r="L56" s="156"/>
      <c r="M56" s="156"/>
      <c r="N56" s="156"/>
      <c r="O56" s="156"/>
      <c r="P56" s="156"/>
      <c r="Q56" s="156"/>
    </row>
    <row r="57" spans="2:17" x14ac:dyDescent="0.25">
      <c r="B57" s="388" t="s">
        <v>158</v>
      </c>
      <c r="C57" s="388"/>
      <c r="D57" s="391"/>
      <c r="E57" s="391"/>
      <c r="F57" s="391"/>
      <c r="G57" s="391"/>
      <c r="H57" s="391"/>
      <c r="I57" s="391"/>
      <c r="J57" s="156"/>
      <c r="K57" s="156"/>
      <c r="L57" s="156"/>
      <c r="M57" s="156"/>
      <c r="N57" s="156"/>
      <c r="O57" s="156"/>
      <c r="P57" s="156"/>
      <c r="Q57" s="156"/>
    </row>
    <row r="58" spans="2:17" ht="15.75" thickBot="1" x14ac:dyDescent="0.3">
      <c r="B58" s="156"/>
      <c r="C58" s="156"/>
      <c r="D58" s="156"/>
      <c r="E58" s="156"/>
      <c r="F58" s="156"/>
      <c r="G58" s="156"/>
      <c r="H58" s="156"/>
      <c r="I58" s="156"/>
      <c r="J58" s="156"/>
      <c r="K58" s="156"/>
      <c r="L58" s="156"/>
      <c r="M58" s="156"/>
      <c r="N58" s="156"/>
      <c r="O58" s="156"/>
      <c r="P58" s="156"/>
      <c r="Q58" s="156"/>
    </row>
    <row r="59" spans="2:17" ht="15.75" customHeight="1" thickBot="1" x14ac:dyDescent="0.3">
      <c r="B59" s="364" t="s">
        <v>159</v>
      </c>
      <c r="C59" s="365"/>
      <c r="D59" s="365"/>
      <c r="E59" s="365"/>
      <c r="F59" s="365"/>
      <c r="G59" s="365"/>
      <c r="H59" s="365"/>
      <c r="I59" s="365"/>
      <c r="J59" s="366"/>
      <c r="K59" s="156"/>
      <c r="L59" s="156"/>
      <c r="M59" s="156"/>
      <c r="N59" s="156"/>
      <c r="O59" s="156"/>
      <c r="P59" s="156"/>
      <c r="Q59" s="156"/>
    </row>
    <row r="60" spans="2:17" ht="39" thickBot="1" x14ac:dyDescent="0.3">
      <c r="B60" s="362" t="s">
        <v>160</v>
      </c>
      <c r="C60" s="363"/>
      <c r="D60" s="363"/>
      <c r="E60" s="159" t="s">
        <v>233</v>
      </c>
      <c r="F60" s="159" t="s">
        <v>162</v>
      </c>
      <c r="G60" s="278" t="s">
        <v>232</v>
      </c>
      <c r="H60" s="159" t="s">
        <v>235</v>
      </c>
      <c r="I60" s="159" t="s">
        <v>234</v>
      </c>
      <c r="J60" s="243" t="s">
        <v>231</v>
      </c>
      <c r="K60" s="157"/>
      <c r="L60" s="156"/>
      <c r="M60" s="156"/>
      <c r="N60" s="156"/>
      <c r="O60" s="156"/>
      <c r="P60" s="156"/>
      <c r="Q60" s="156"/>
    </row>
    <row r="61" spans="2:17" x14ac:dyDescent="0.25">
      <c r="B61" s="356"/>
      <c r="C61" s="357"/>
      <c r="D61" s="357"/>
      <c r="E61" s="232"/>
      <c r="F61" s="176"/>
      <c r="G61" s="233">
        <f>+F61*E61</f>
        <v>0</v>
      </c>
      <c r="H61" s="266"/>
      <c r="I61" s="252">
        <f>+G61*(1+H61)</f>
        <v>0</v>
      </c>
      <c r="J61" s="270">
        <f>+I61*1.004</f>
        <v>0</v>
      </c>
      <c r="K61" s="268"/>
      <c r="L61" s="156"/>
      <c r="M61" s="156"/>
      <c r="N61" s="156"/>
      <c r="O61" s="156"/>
      <c r="P61" s="156"/>
      <c r="Q61" s="156"/>
    </row>
    <row r="62" spans="2:17" x14ac:dyDescent="0.25">
      <c r="B62" s="358"/>
      <c r="C62" s="359"/>
      <c r="D62" s="359"/>
      <c r="E62" s="234"/>
      <c r="F62" s="177"/>
      <c r="G62" s="249">
        <f t="shared" ref="G62:G67" si="9">+F62*E62</f>
        <v>0</v>
      </c>
      <c r="H62" s="267"/>
      <c r="I62" s="252">
        <f t="shared" ref="I62:I67" si="10">+G62*(1+H62)</f>
        <v>0</v>
      </c>
      <c r="J62" s="269">
        <f t="shared" ref="J62:J67" si="11">+I62*1.004</f>
        <v>0</v>
      </c>
      <c r="K62" s="156"/>
      <c r="L62" s="156"/>
      <c r="M62" s="156"/>
      <c r="N62" s="156"/>
      <c r="O62" s="156"/>
      <c r="P62" s="156"/>
      <c r="Q62" s="156"/>
    </row>
    <row r="63" spans="2:17" x14ac:dyDescent="0.25">
      <c r="B63" s="358"/>
      <c r="C63" s="359"/>
      <c r="D63" s="359"/>
      <c r="E63" s="234"/>
      <c r="F63" s="177"/>
      <c r="G63" s="249">
        <f t="shared" si="9"/>
        <v>0</v>
      </c>
      <c r="H63" s="267"/>
      <c r="I63" s="252">
        <f t="shared" si="10"/>
        <v>0</v>
      </c>
      <c r="J63" s="269">
        <f t="shared" si="11"/>
        <v>0</v>
      </c>
      <c r="K63" s="156"/>
      <c r="L63" s="156"/>
      <c r="M63" s="156"/>
      <c r="N63" s="156"/>
      <c r="O63" s="156"/>
      <c r="P63" s="156"/>
      <c r="Q63" s="156"/>
    </row>
    <row r="64" spans="2:17" x14ac:dyDescent="0.25">
      <c r="B64" s="358"/>
      <c r="C64" s="359"/>
      <c r="D64" s="359"/>
      <c r="E64" s="234"/>
      <c r="F64" s="177"/>
      <c r="G64" s="249">
        <f t="shared" si="9"/>
        <v>0</v>
      </c>
      <c r="H64" s="267"/>
      <c r="I64" s="252">
        <f t="shared" si="10"/>
        <v>0</v>
      </c>
      <c r="J64" s="269">
        <f t="shared" si="11"/>
        <v>0</v>
      </c>
      <c r="K64" s="156"/>
      <c r="L64" s="156"/>
      <c r="M64" s="156"/>
      <c r="N64" s="156"/>
      <c r="O64" s="156"/>
      <c r="P64" s="156"/>
      <c r="Q64" s="156"/>
    </row>
    <row r="65" spans="2:17" x14ac:dyDescent="0.25">
      <c r="B65" s="358"/>
      <c r="C65" s="359"/>
      <c r="D65" s="359"/>
      <c r="E65" s="234"/>
      <c r="F65" s="177"/>
      <c r="G65" s="249">
        <f t="shared" si="9"/>
        <v>0</v>
      </c>
      <c r="H65" s="267"/>
      <c r="I65" s="252">
        <f t="shared" si="10"/>
        <v>0</v>
      </c>
      <c r="J65" s="269">
        <f t="shared" si="11"/>
        <v>0</v>
      </c>
      <c r="K65" s="156"/>
      <c r="L65" s="156"/>
      <c r="M65" s="156"/>
      <c r="N65" s="156"/>
      <c r="O65" s="156"/>
      <c r="P65" s="156"/>
      <c r="Q65" s="156"/>
    </row>
    <row r="66" spans="2:17" x14ac:dyDescent="0.25">
      <c r="B66" s="358"/>
      <c r="C66" s="359"/>
      <c r="D66" s="359"/>
      <c r="E66" s="234"/>
      <c r="F66" s="177"/>
      <c r="G66" s="249">
        <f t="shared" si="9"/>
        <v>0</v>
      </c>
      <c r="H66" s="267"/>
      <c r="I66" s="252">
        <f t="shared" si="10"/>
        <v>0</v>
      </c>
      <c r="J66" s="269">
        <f t="shared" si="11"/>
        <v>0</v>
      </c>
      <c r="K66" s="156"/>
      <c r="L66" s="156"/>
      <c r="M66" s="156"/>
      <c r="N66" s="156"/>
      <c r="O66" s="156"/>
      <c r="P66" s="156"/>
      <c r="Q66" s="156"/>
    </row>
    <row r="67" spans="2:17" ht="15.75" thickBot="1" x14ac:dyDescent="0.3">
      <c r="B67" s="360"/>
      <c r="C67" s="361"/>
      <c r="D67" s="361"/>
      <c r="E67" s="247"/>
      <c r="F67" s="271"/>
      <c r="G67" s="272">
        <f t="shared" si="9"/>
        <v>0</v>
      </c>
      <c r="H67" s="273"/>
      <c r="I67" s="252">
        <f t="shared" si="10"/>
        <v>0</v>
      </c>
      <c r="J67" s="274">
        <f t="shared" si="11"/>
        <v>0</v>
      </c>
      <c r="K67" s="156"/>
      <c r="L67" s="156"/>
      <c r="M67" s="156"/>
      <c r="N67" s="156"/>
      <c r="O67" s="156"/>
      <c r="P67" s="156"/>
      <c r="Q67" s="156"/>
    </row>
    <row r="68" spans="2:17" ht="15.75" thickBot="1" x14ac:dyDescent="0.3">
      <c r="B68" s="412" t="s">
        <v>124</v>
      </c>
      <c r="C68" s="413"/>
      <c r="D68" s="413"/>
      <c r="E68" s="413"/>
      <c r="F68" s="413"/>
      <c r="G68" s="275">
        <f>SUM(G61:G67)</f>
        <v>0</v>
      </c>
      <c r="H68" s="276"/>
      <c r="I68" s="275">
        <f>ROUND(SUM(I61:I67),0)</f>
        <v>0</v>
      </c>
      <c r="J68" s="277">
        <f>ROUND(SUM(J61:J67),0)</f>
        <v>0</v>
      </c>
      <c r="K68" s="156"/>
      <c r="L68" s="156"/>
      <c r="M68" s="156"/>
      <c r="N68" s="156"/>
      <c r="O68" s="156"/>
      <c r="P68" s="156"/>
      <c r="Q68" s="156"/>
    </row>
    <row r="69" spans="2:17" ht="15.75" thickBot="1" x14ac:dyDescent="0.3">
      <c r="B69" s="156"/>
      <c r="C69" s="156"/>
      <c r="D69" s="156"/>
      <c r="E69" s="156"/>
      <c r="F69" s="156"/>
      <c r="G69" s="156"/>
      <c r="H69" s="156"/>
      <c r="I69" s="156"/>
      <c r="J69" s="156"/>
      <c r="K69" s="156"/>
      <c r="L69" s="156"/>
      <c r="M69" s="156"/>
      <c r="N69" s="156"/>
      <c r="O69" s="156"/>
      <c r="P69" s="156"/>
      <c r="Q69" s="156"/>
    </row>
    <row r="70" spans="2:17" ht="15.75" customHeight="1" thickBot="1" x14ac:dyDescent="0.3">
      <c r="B70" s="364" t="s">
        <v>163</v>
      </c>
      <c r="C70" s="365"/>
      <c r="D70" s="365"/>
      <c r="E70" s="365"/>
      <c r="F70" s="365"/>
      <c r="G70" s="365"/>
      <c r="H70" s="365"/>
      <c r="I70" s="365"/>
      <c r="J70" s="366"/>
      <c r="K70" s="156"/>
      <c r="L70" s="156"/>
      <c r="M70" s="156"/>
      <c r="N70" s="156"/>
      <c r="O70" s="156"/>
      <c r="P70" s="156"/>
      <c r="Q70" s="156"/>
    </row>
    <row r="71" spans="2:17" ht="39" thickBot="1" x14ac:dyDescent="0.3">
      <c r="B71" s="362" t="s">
        <v>160</v>
      </c>
      <c r="C71" s="363"/>
      <c r="D71" s="363"/>
      <c r="E71" s="363"/>
      <c r="F71" s="159" t="s">
        <v>161</v>
      </c>
      <c r="G71" s="159" t="s">
        <v>162</v>
      </c>
      <c r="H71" s="159" t="s">
        <v>164</v>
      </c>
      <c r="I71" s="159" t="s">
        <v>151</v>
      </c>
      <c r="J71" s="243" t="s">
        <v>231</v>
      </c>
      <c r="K71" s="156"/>
      <c r="M71" s="156"/>
      <c r="N71" s="156"/>
      <c r="O71" s="156"/>
      <c r="P71" s="156"/>
      <c r="Q71" s="156"/>
    </row>
    <row r="72" spans="2:17" x14ac:dyDescent="0.25">
      <c r="B72" s="414"/>
      <c r="C72" s="415"/>
      <c r="D72" s="415"/>
      <c r="E72" s="415"/>
      <c r="F72" s="165"/>
      <c r="G72" s="176"/>
      <c r="H72" s="178">
        <f>F72*G72*40%</f>
        <v>0</v>
      </c>
      <c r="I72" s="242">
        <f>(F72*G72)+H72</f>
        <v>0</v>
      </c>
      <c r="J72" s="166">
        <f>+I72*1.004</f>
        <v>0</v>
      </c>
      <c r="K72" s="156"/>
      <c r="M72" s="156"/>
      <c r="N72" s="156"/>
      <c r="O72" s="156"/>
      <c r="P72" s="156"/>
      <c r="Q72" s="156"/>
    </row>
    <row r="73" spans="2:17" x14ac:dyDescent="0.25">
      <c r="B73" s="416"/>
      <c r="C73" s="417"/>
      <c r="D73" s="417"/>
      <c r="E73" s="417"/>
      <c r="F73" s="171"/>
      <c r="G73" s="177"/>
      <c r="H73" s="179">
        <f t="shared" ref="H73:H78" si="12">F73*G73*40%</f>
        <v>0</v>
      </c>
      <c r="I73" s="241">
        <f t="shared" ref="I73:I78" si="13">(F73*G73)+H73</f>
        <v>0</v>
      </c>
      <c r="J73" s="180">
        <f t="shared" ref="J73:J78" si="14">+I73*1.004</f>
        <v>0</v>
      </c>
      <c r="K73" s="156"/>
      <c r="M73" s="156"/>
      <c r="N73" s="156"/>
      <c r="O73" s="156"/>
      <c r="P73" s="156"/>
      <c r="Q73" s="156"/>
    </row>
    <row r="74" spans="2:17" x14ac:dyDescent="0.25">
      <c r="B74" s="416"/>
      <c r="C74" s="417"/>
      <c r="D74" s="417"/>
      <c r="E74" s="417"/>
      <c r="F74" s="171"/>
      <c r="G74" s="177"/>
      <c r="H74" s="179">
        <f t="shared" si="12"/>
        <v>0</v>
      </c>
      <c r="I74" s="241">
        <f t="shared" si="13"/>
        <v>0</v>
      </c>
      <c r="J74" s="180">
        <f t="shared" si="14"/>
        <v>0</v>
      </c>
      <c r="K74" s="156"/>
      <c r="M74" s="156"/>
      <c r="N74" s="156"/>
      <c r="O74" s="156"/>
      <c r="P74" s="156"/>
      <c r="Q74" s="156"/>
    </row>
    <row r="75" spans="2:17" x14ac:dyDescent="0.25">
      <c r="B75" s="416"/>
      <c r="C75" s="417"/>
      <c r="D75" s="417"/>
      <c r="E75" s="417"/>
      <c r="F75" s="171"/>
      <c r="G75" s="177"/>
      <c r="H75" s="179">
        <f t="shared" si="12"/>
        <v>0</v>
      </c>
      <c r="I75" s="241">
        <f t="shared" si="13"/>
        <v>0</v>
      </c>
      <c r="J75" s="180">
        <f t="shared" si="14"/>
        <v>0</v>
      </c>
      <c r="K75" s="156"/>
      <c r="M75" s="156"/>
      <c r="N75" s="156"/>
      <c r="O75" s="156"/>
      <c r="P75" s="156"/>
      <c r="Q75" s="156"/>
    </row>
    <row r="76" spans="2:17" x14ac:dyDescent="0.25">
      <c r="B76" s="416"/>
      <c r="C76" s="417"/>
      <c r="D76" s="417"/>
      <c r="E76" s="417"/>
      <c r="F76" s="171"/>
      <c r="G76" s="177"/>
      <c r="H76" s="179">
        <f t="shared" si="12"/>
        <v>0</v>
      </c>
      <c r="I76" s="241">
        <f t="shared" si="13"/>
        <v>0</v>
      </c>
      <c r="J76" s="180">
        <f t="shared" si="14"/>
        <v>0</v>
      </c>
      <c r="K76" s="156"/>
      <c r="M76" s="156"/>
      <c r="N76" s="156"/>
      <c r="O76" s="156"/>
      <c r="P76" s="156"/>
      <c r="Q76" s="156"/>
    </row>
    <row r="77" spans="2:17" x14ac:dyDescent="0.25">
      <c r="B77" s="416"/>
      <c r="C77" s="417"/>
      <c r="D77" s="417"/>
      <c r="E77" s="417"/>
      <c r="F77" s="171"/>
      <c r="G77" s="177"/>
      <c r="H77" s="179">
        <f t="shared" si="12"/>
        <v>0</v>
      </c>
      <c r="I77" s="241">
        <f t="shared" si="13"/>
        <v>0</v>
      </c>
      <c r="J77" s="180">
        <f t="shared" si="14"/>
        <v>0</v>
      </c>
      <c r="K77" s="156"/>
      <c r="M77" s="156"/>
      <c r="N77" s="156"/>
      <c r="O77" s="156"/>
      <c r="P77" s="156"/>
      <c r="Q77" s="156"/>
    </row>
    <row r="78" spans="2:17" ht="15.75" thickBot="1" x14ac:dyDescent="0.3">
      <c r="B78" s="418"/>
      <c r="C78" s="419"/>
      <c r="D78" s="419"/>
      <c r="E78" s="419"/>
      <c r="F78" s="201"/>
      <c r="G78" s="271"/>
      <c r="H78" s="279">
        <f t="shared" si="12"/>
        <v>0</v>
      </c>
      <c r="I78" s="245">
        <f t="shared" si="13"/>
        <v>0</v>
      </c>
      <c r="J78" s="181">
        <f t="shared" si="14"/>
        <v>0</v>
      </c>
      <c r="K78" s="156"/>
      <c r="M78" s="156"/>
      <c r="N78" s="156"/>
      <c r="O78" s="156"/>
      <c r="P78" s="156"/>
      <c r="Q78" s="156"/>
    </row>
    <row r="79" spans="2:17" ht="15.75" thickBot="1" x14ac:dyDescent="0.3">
      <c r="B79" s="367" t="s">
        <v>124</v>
      </c>
      <c r="C79" s="408"/>
      <c r="D79" s="408"/>
      <c r="E79" s="408"/>
      <c r="F79" s="408"/>
      <c r="G79" s="408"/>
      <c r="H79" s="280">
        <f>ROUND(SUM(H72:H78),0)</f>
        <v>0</v>
      </c>
      <c r="I79" s="275">
        <f>ROUND(SUM(I72:I78),0)</f>
        <v>0</v>
      </c>
      <c r="J79" s="277">
        <f>ROUND(SUM(J72:J78),0)</f>
        <v>0</v>
      </c>
      <c r="K79" s="156"/>
      <c r="M79" s="156"/>
      <c r="N79" s="156"/>
      <c r="O79" s="156"/>
      <c r="P79" s="156"/>
      <c r="Q79" s="156"/>
    </row>
    <row r="80" spans="2:17" x14ac:dyDescent="0.25">
      <c r="B80" s="156"/>
      <c r="C80" s="156"/>
      <c r="D80" s="156"/>
      <c r="E80" s="156"/>
      <c r="F80" s="156"/>
      <c r="G80" s="156"/>
      <c r="H80" s="156"/>
      <c r="I80" s="156"/>
      <c r="J80" s="156"/>
      <c r="K80" s="156"/>
      <c r="L80" s="156"/>
      <c r="M80" s="156"/>
      <c r="N80" s="156"/>
      <c r="O80" s="156"/>
      <c r="P80" s="156"/>
      <c r="Q80" s="156"/>
    </row>
    <row r="81" spans="2:18" x14ac:dyDescent="0.25">
      <c r="B81" s="156"/>
      <c r="C81" s="156"/>
      <c r="D81" s="156"/>
      <c r="E81" s="156"/>
      <c r="F81" s="156"/>
      <c r="G81" s="156"/>
      <c r="H81" s="156"/>
      <c r="I81" s="156"/>
      <c r="J81" s="156"/>
      <c r="K81" s="156"/>
      <c r="L81" s="156"/>
      <c r="M81" s="156"/>
      <c r="N81" s="156"/>
      <c r="O81" s="156"/>
      <c r="P81" s="156"/>
      <c r="Q81" s="156"/>
    </row>
    <row r="82" spans="2:18" x14ac:dyDescent="0.25">
      <c r="B82" s="156"/>
      <c r="C82" s="156"/>
      <c r="D82" s="156"/>
      <c r="E82" s="156"/>
      <c r="F82" s="156"/>
      <c r="G82" s="156"/>
      <c r="H82" s="156"/>
      <c r="I82" s="156"/>
      <c r="J82" s="156"/>
      <c r="K82" s="156"/>
      <c r="L82" s="156"/>
      <c r="M82" s="156"/>
      <c r="N82" s="156"/>
      <c r="O82" s="156"/>
      <c r="P82" s="156"/>
      <c r="Q82" s="156"/>
    </row>
    <row r="83" spans="2:18" x14ac:dyDescent="0.25">
      <c r="B83" s="156"/>
      <c r="C83" s="156"/>
      <c r="D83" s="156"/>
      <c r="E83" s="156"/>
      <c r="F83" s="156"/>
      <c r="G83" s="156"/>
      <c r="H83" s="156"/>
      <c r="I83" s="156"/>
      <c r="J83" s="156"/>
      <c r="K83" s="156"/>
      <c r="L83" s="156"/>
      <c r="M83" s="156"/>
      <c r="N83" s="156"/>
      <c r="O83" s="156"/>
      <c r="P83" s="156"/>
      <c r="Q83" s="156"/>
    </row>
    <row r="84" spans="2:18" x14ac:dyDescent="0.25">
      <c r="B84" s="156"/>
      <c r="C84" s="156"/>
      <c r="D84" s="156"/>
      <c r="E84" s="156"/>
      <c r="F84" s="156"/>
      <c r="G84" s="156"/>
      <c r="H84" s="156"/>
      <c r="I84" s="156"/>
      <c r="J84" s="156"/>
      <c r="K84" s="156"/>
      <c r="L84" s="156"/>
      <c r="M84" s="156"/>
      <c r="N84" s="156"/>
      <c r="O84" s="156"/>
      <c r="P84" s="156"/>
      <c r="Q84" s="156"/>
    </row>
    <row r="85" spans="2:18" x14ac:dyDescent="0.25">
      <c r="B85" s="156"/>
      <c r="C85" s="156"/>
      <c r="D85" s="156"/>
      <c r="E85" s="156"/>
      <c r="F85" s="156"/>
      <c r="G85" s="156"/>
      <c r="H85" s="156"/>
      <c r="I85" s="156"/>
      <c r="J85" s="156"/>
      <c r="K85" s="156"/>
      <c r="L85" s="156"/>
      <c r="M85" s="156"/>
      <c r="N85" s="156"/>
      <c r="O85" s="156"/>
      <c r="P85" s="156"/>
      <c r="Q85" s="156"/>
    </row>
    <row r="86" spans="2:18" ht="15.75" thickBot="1" x14ac:dyDescent="0.3">
      <c r="B86" s="156"/>
      <c r="C86" s="156"/>
      <c r="D86" s="156"/>
      <c r="E86" s="156"/>
      <c r="F86" s="156"/>
      <c r="G86" s="157"/>
      <c r="H86" s="156"/>
      <c r="I86" s="156"/>
      <c r="J86" s="156"/>
      <c r="K86" s="156"/>
      <c r="L86" s="156"/>
      <c r="M86" s="156"/>
      <c r="N86" s="156"/>
      <c r="O86" s="156"/>
      <c r="P86" s="156"/>
      <c r="Q86" s="156"/>
    </row>
    <row r="87" spans="2:18" ht="15.75" customHeight="1" thickBot="1" x14ac:dyDescent="0.3">
      <c r="B87" s="409" t="s">
        <v>165</v>
      </c>
      <c r="C87" s="410"/>
      <c r="D87" s="410"/>
      <c r="E87" s="410"/>
      <c r="F87" s="410"/>
      <c r="G87" s="410"/>
      <c r="H87" s="410"/>
      <c r="I87" s="411"/>
      <c r="K87" s="436" t="s">
        <v>166</v>
      </c>
      <c r="L87" s="454"/>
      <c r="M87" s="454"/>
      <c r="N87" s="454"/>
      <c r="O87" s="454"/>
      <c r="P87" s="454"/>
      <c r="Q87" s="454"/>
      <c r="R87" s="455"/>
    </row>
    <row r="88" spans="2:18" ht="39" thickBot="1" x14ac:dyDescent="0.3">
      <c r="B88" s="385" t="s">
        <v>160</v>
      </c>
      <c r="C88" s="387"/>
      <c r="D88" s="159" t="s">
        <v>236</v>
      </c>
      <c r="E88" s="159" t="s">
        <v>162</v>
      </c>
      <c r="F88" s="278" t="s">
        <v>232</v>
      </c>
      <c r="G88" s="240" t="s">
        <v>235</v>
      </c>
      <c r="H88" s="240" t="s">
        <v>234</v>
      </c>
      <c r="I88" s="243" t="s">
        <v>231</v>
      </c>
      <c r="K88" s="456" t="s">
        <v>160</v>
      </c>
      <c r="L88" s="457"/>
      <c r="M88" s="159" t="s">
        <v>236</v>
      </c>
      <c r="N88" s="281" t="s">
        <v>162</v>
      </c>
      <c r="O88" s="278" t="s">
        <v>232</v>
      </c>
      <c r="P88" s="240" t="s">
        <v>235</v>
      </c>
      <c r="Q88" s="240" t="s">
        <v>234</v>
      </c>
      <c r="R88" s="243" t="s">
        <v>231</v>
      </c>
    </row>
    <row r="89" spans="2:18" x14ac:dyDescent="0.25">
      <c r="B89" s="423"/>
      <c r="C89" s="424"/>
      <c r="D89" s="165"/>
      <c r="E89" s="164"/>
      <c r="F89" s="233">
        <f>+E89*D89</f>
        <v>0</v>
      </c>
      <c r="G89" s="266"/>
      <c r="H89" s="252">
        <f>+F89*(1+G89)</f>
        <v>0</v>
      </c>
      <c r="I89" s="270">
        <f>+H89*1.004</f>
        <v>0</v>
      </c>
      <c r="K89" s="448"/>
      <c r="L89" s="449"/>
      <c r="M89" s="165"/>
      <c r="N89" s="164"/>
      <c r="O89" s="233">
        <f>+N89*M89</f>
        <v>0</v>
      </c>
      <c r="P89" s="266"/>
      <c r="Q89" s="252">
        <f>+O89*(1+P89)</f>
        <v>0</v>
      </c>
      <c r="R89" s="270">
        <f>+Q89*1.004</f>
        <v>0</v>
      </c>
    </row>
    <row r="90" spans="2:18" x14ac:dyDescent="0.25">
      <c r="B90" s="425"/>
      <c r="C90" s="426"/>
      <c r="D90" s="171"/>
      <c r="E90" s="170"/>
      <c r="F90" s="233">
        <f t="shared" ref="F90:F95" si="15">+E90*D90</f>
        <v>0</v>
      </c>
      <c r="G90" s="267"/>
      <c r="H90" s="252">
        <f t="shared" ref="H90:H95" si="16">+F90*(1+G90)</f>
        <v>0</v>
      </c>
      <c r="I90" s="270">
        <f t="shared" ref="I90:I95" si="17">+H90*1.004</f>
        <v>0</v>
      </c>
      <c r="K90" s="450"/>
      <c r="L90" s="451"/>
      <c r="M90" s="171"/>
      <c r="N90" s="170"/>
      <c r="O90" s="233">
        <f t="shared" ref="O90:O95" si="18">+N90*M90</f>
        <v>0</v>
      </c>
      <c r="P90" s="267"/>
      <c r="Q90" s="252">
        <f t="shared" ref="Q90:Q95" si="19">+O90*(1+P90)</f>
        <v>0</v>
      </c>
      <c r="R90" s="270">
        <f t="shared" ref="R90:R95" si="20">+Q90*1.004</f>
        <v>0</v>
      </c>
    </row>
    <row r="91" spans="2:18" x14ac:dyDescent="0.25">
      <c r="B91" s="425"/>
      <c r="C91" s="426"/>
      <c r="D91" s="171"/>
      <c r="E91" s="170"/>
      <c r="F91" s="233">
        <f t="shared" si="15"/>
        <v>0</v>
      </c>
      <c r="G91" s="267"/>
      <c r="H91" s="252">
        <f t="shared" si="16"/>
        <v>0</v>
      </c>
      <c r="I91" s="270">
        <f t="shared" si="17"/>
        <v>0</v>
      </c>
      <c r="K91" s="450"/>
      <c r="L91" s="451"/>
      <c r="M91" s="171"/>
      <c r="N91" s="170"/>
      <c r="O91" s="233">
        <f t="shared" si="18"/>
        <v>0</v>
      </c>
      <c r="P91" s="267"/>
      <c r="Q91" s="252">
        <f t="shared" si="19"/>
        <v>0</v>
      </c>
      <c r="R91" s="270">
        <f t="shared" si="20"/>
        <v>0</v>
      </c>
    </row>
    <row r="92" spans="2:18" x14ac:dyDescent="0.25">
      <c r="B92" s="425"/>
      <c r="C92" s="426"/>
      <c r="D92" s="171"/>
      <c r="E92" s="170"/>
      <c r="F92" s="233">
        <f t="shared" si="15"/>
        <v>0</v>
      </c>
      <c r="G92" s="267"/>
      <c r="H92" s="252">
        <f t="shared" si="16"/>
        <v>0</v>
      </c>
      <c r="I92" s="270">
        <f t="shared" si="17"/>
        <v>0</v>
      </c>
      <c r="K92" s="450"/>
      <c r="L92" s="451"/>
      <c r="M92" s="171"/>
      <c r="N92" s="170"/>
      <c r="O92" s="233">
        <f t="shared" si="18"/>
        <v>0</v>
      </c>
      <c r="P92" s="267"/>
      <c r="Q92" s="252">
        <f t="shared" si="19"/>
        <v>0</v>
      </c>
      <c r="R92" s="270">
        <f t="shared" si="20"/>
        <v>0</v>
      </c>
    </row>
    <row r="93" spans="2:18" x14ac:dyDescent="0.25">
      <c r="B93" s="425"/>
      <c r="C93" s="426"/>
      <c r="D93" s="171"/>
      <c r="E93" s="170"/>
      <c r="F93" s="233">
        <f t="shared" si="15"/>
        <v>0</v>
      </c>
      <c r="G93" s="267"/>
      <c r="H93" s="252">
        <f t="shared" si="16"/>
        <v>0</v>
      </c>
      <c r="I93" s="270">
        <f t="shared" si="17"/>
        <v>0</v>
      </c>
      <c r="K93" s="450"/>
      <c r="L93" s="451"/>
      <c r="M93" s="171"/>
      <c r="N93" s="170"/>
      <c r="O93" s="233">
        <f t="shared" si="18"/>
        <v>0</v>
      </c>
      <c r="P93" s="267"/>
      <c r="Q93" s="252">
        <f t="shared" si="19"/>
        <v>0</v>
      </c>
      <c r="R93" s="270">
        <f t="shared" si="20"/>
        <v>0</v>
      </c>
    </row>
    <row r="94" spans="2:18" x14ac:dyDescent="0.25">
      <c r="B94" s="425"/>
      <c r="C94" s="426"/>
      <c r="D94" s="171"/>
      <c r="E94" s="170"/>
      <c r="F94" s="233">
        <f t="shared" si="15"/>
        <v>0</v>
      </c>
      <c r="G94" s="267"/>
      <c r="H94" s="252">
        <f t="shared" si="16"/>
        <v>0</v>
      </c>
      <c r="I94" s="270">
        <f t="shared" si="17"/>
        <v>0</v>
      </c>
      <c r="K94" s="450"/>
      <c r="L94" s="451"/>
      <c r="M94" s="171"/>
      <c r="N94" s="170"/>
      <c r="O94" s="233">
        <f t="shared" si="18"/>
        <v>0</v>
      </c>
      <c r="P94" s="267"/>
      <c r="Q94" s="252">
        <f t="shared" si="19"/>
        <v>0</v>
      </c>
      <c r="R94" s="270">
        <f t="shared" si="20"/>
        <v>0</v>
      </c>
    </row>
    <row r="95" spans="2:18" ht="15.75" thickBot="1" x14ac:dyDescent="0.3">
      <c r="B95" s="427"/>
      <c r="C95" s="428"/>
      <c r="D95" s="201"/>
      <c r="E95" s="200"/>
      <c r="F95" s="233">
        <f t="shared" si="15"/>
        <v>0</v>
      </c>
      <c r="G95" s="273"/>
      <c r="H95" s="252">
        <f t="shared" si="16"/>
        <v>0</v>
      </c>
      <c r="I95" s="270">
        <f t="shared" si="17"/>
        <v>0</v>
      </c>
      <c r="K95" s="452"/>
      <c r="L95" s="453"/>
      <c r="M95" s="201"/>
      <c r="N95" s="200"/>
      <c r="O95" s="233">
        <f t="shared" si="18"/>
        <v>0</v>
      </c>
      <c r="P95" s="273"/>
      <c r="Q95" s="252">
        <f t="shared" si="19"/>
        <v>0</v>
      </c>
      <c r="R95" s="270">
        <f t="shared" si="20"/>
        <v>0</v>
      </c>
    </row>
    <row r="96" spans="2:18" ht="15.75" thickBot="1" x14ac:dyDescent="0.3">
      <c r="B96" s="420" t="s">
        <v>124</v>
      </c>
      <c r="C96" s="421"/>
      <c r="D96" s="421"/>
      <c r="E96" s="422"/>
      <c r="F96" s="282">
        <f>SUM(F89:F95)</f>
        <v>0</v>
      </c>
      <c r="G96" s="276"/>
      <c r="H96" s="275">
        <f>ROUND(SUM(H89:H95),0)</f>
        <v>0</v>
      </c>
      <c r="I96" s="277">
        <f>ROUND(SUM(I89:I95),0)</f>
        <v>0</v>
      </c>
      <c r="K96" s="458" t="s">
        <v>124</v>
      </c>
      <c r="L96" s="459"/>
      <c r="M96" s="459"/>
      <c r="N96" s="460"/>
      <c r="O96" s="282">
        <f>SUM(O89:O95)</f>
        <v>0</v>
      </c>
      <c r="P96" s="276"/>
      <c r="Q96" s="275">
        <f>ROUND(SUM(Q89:Q95),0)</f>
        <v>0</v>
      </c>
      <c r="R96" s="277">
        <f>ROUND(SUM(R89:R95),0)</f>
        <v>0</v>
      </c>
    </row>
    <row r="97" spans="2:17" x14ac:dyDescent="0.25">
      <c r="B97" s="156"/>
      <c r="C97" s="156"/>
      <c r="D97" s="156"/>
      <c r="E97" s="156"/>
      <c r="F97" s="156"/>
      <c r="G97" s="156"/>
      <c r="H97" s="156"/>
      <c r="I97" s="156"/>
      <c r="J97" s="156"/>
      <c r="K97" s="156"/>
      <c r="L97" s="156"/>
      <c r="M97" s="156"/>
      <c r="N97" s="156"/>
      <c r="O97" s="156"/>
      <c r="P97" s="156"/>
      <c r="Q97" s="156"/>
    </row>
    <row r="98" spans="2:17" x14ac:dyDescent="0.25">
      <c r="B98" s="156"/>
      <c r="C98" s="156"/>
      <c r="D98" s="156"/>
      <c r="E98" s="156"/>
      <c r="F98" s="156"/>
      <c r="G98" s="156"/>
      <c r="H98" s="156"/>
      <c r="I98" s="156"/>
      <c r="J98" s="156"/>
      <c r="K98" s="156"/>
      <c r="L98" s="156"/>
      <c r="M98" s="156"/>
      <c r="N98" s="156"/>
      <c r="O98" s="156"/>
      <c r="P98" s="156"/>
      <c r="Q98" s="156"/>
    </row>
    <row r="99" spans="2:17" x14ac:dyDescent="0.25">
      <c r="B99" s="156"/>
      <c r="C99" s="156"/>
      <c r="D99" s="156"/>
      <c r="E99" s="156"/>
      <c r="F99" s="156"/>
      <c r="G99" s="156"/>
      <c r="H99" s="156"/>
      <c r="I99" s="156"/>
      <c r="J99" s="156"/>
      <c r="K99" s="156"/>
      <c r="L99" s="156"/>
      <c r="M99" s="156"/>
      <c r="N99" s="156"/>
      <c r="O99" s="156"/>
      <c r="P99" s="156"/>
      <c r="Q99" s="156"/>
    </row>
    <row r="100" spans="2:17" x14ac:dyDescent="0.25">
      <c r="B100" s="156"/>
      <c r="C100" s="156"/>
      <c r="D100" s="156"/>
      <c r="E100" s="156"/>
      <c r="F100" s="156"/>
      <c r="G100" s="156"/>
      <c r="H100" s="156"/>
      <c r="I100" s="156"/>
      <c r="J100" s="156"/>
      <c r="K100" s="156"/>
      <c r="L100" s="156"/>
      <c r="M100" s="156"/>
      <c r="N100" s="156"/>
      <c r="O100" s="156"/>
      <c r="P100" s="156"/>
      <c r="Q100" s="156"/>
    </row>
    <row r="101" spans="2:17" ht="15.75" thickBot="1" x14ac:dyDescent="0.3">
      <c r="B101" s="156"/>
      <c r="C101" s="156"/>
      <c r="D101" s="156"/>
      <c r="E101" s="156"/>
      <c r="F101" s="156"/>
      <c r="G101" s="156"/>
      <c r="H101" s="156"/>
      <c r="I101" s="156"/>
      <c r="J101" s="156"/>
      <c r="K101" s="156"/>
      <c r="L101" s="156"/>
      <c r="M101" s="156"/>
      <c r="N101" s="156"/>
      <c r="O101" s="156"/>
      <c r="P101" s="156"/>
      <c r="Q101" s="156"/>
    </row>
    <row r="102" spans="2:17" ht="15.75" customHeight="1" thickBot="1" x14ac:dyDescent="0.3">
      <c r="B102" s="436" t="s">
        <v>167</v>
      </c>
      <c r="C102" s="454"/>
      <c r="D102" s="454"/>
      <c r="E102" s="454"/>
      <c r="F102" s="454"/>
      <c r="G102" s="454"/>
      <c r="H102" s="454"/>
      <c r="I102" s="455"/>
      <c r="J102" s="156"/>
      <c r="K102" s="156"/>
      <c r="L102" s="156"/>
      <c r="M102" s="156"/>
      <c r="N102" s="156"/>
      <c r="O102" s="156"/>
      <c r="P102" s="156"/>
      <c r="Q102" s="156"/>
    </row>
    <row r="103" spans="2:17" ht="39" thickBot="1" x14ac:dyDescent="0.3">
      <c r="B103" s="385" t="s">
        <v>160</v>
      </c>
      <c r="C103" s="387"/>
      <c r="D103" s="240" t="s">
        <v>236</v>
      </c>
      <c r="E103" s="240" t="s">
        <v>162</v>
      </c>
      <c r="F103" s="278" t="s">
        <v>232</v>
      </c>
      <c r="G103" s="240" t="s">
        <v>235</v>
      </c>
      <c r="H103" s="240" t="s">
        <v>234</v>
      </c>
      <c r="I103" s="243" t="s">
        <v>231</v>
      </c>
      <c r="J103" s="156"/>
      <c r="K103" s="156"/>
      <c r="L103" s="156"/>
      <c r="M103" s="156"/>
      <c r="N103" s="156"/>
      <c r="O103" s="156"/>
      <c r="P103" s="156"/>
      <c r="Q103" s="156"/>
    </row>
    <row r="104" spans="2:17" x14ac:dyDescent="0.25">
      <c r="B104" s="423"/>
      <c r="C104" s="424"/>
      <c r="D104" s="165"/>
      <c r="E104" s="164"/>
      <c r="F104" s="233">
        <f>+E104*D104</f>
        <v>0</v>
      </c>
      <c r="G104" s="266"/>
      <c r="H104" s="252">
        <f>+F104*(1+G104)</f>
        <v>0</v>
      </c>
      <c r="I104" s="270">
        <f>+H104*1.004</f>
        <v>0</v>
      </c>
      <c r="J104" s="156"/>
      <c r="K104" s="156"/>
      <c r="L104" s="156"/>
      <c r="M104" s="156"/>
      <c r="N104" s="156"/>
      <c r="O104" s="156"/>
      <c r="P104" s="156"/>
      <c r="Q104" s="156"/>
    </row>
    <row r="105" spans="2:17" x14ac:dyDescent="0.25">
      <c r="B105" s="425"/>
      <c r="C105" s="426"/>
      <c r="D105" s="171"/>
      <c r="E105" s="170"/>
      <c r="F105" s="233">
        <f t="shared" ref="F105:F110" si="21">+E105*D105</f>
        <v>0</v>
      </c>
      <c r="G105" s="267"/>
      <c r="H105" s="252">
        <f t="shared" ref="H105:H110" si="22">+F105*(1+G105)</f>
        <v>0</v>
      </c>
      <c r="I105" s="270">
        <f t="shared" ref="I105:I110" si="23">+H105*1.004</f>
        <v>0</v>
      </c>
      <c r="J105" s="156"/>
      <c r="K105" s="156"/>
      <c r="L105" s="156"/>
      <c r="M105" s="156"/>
      <c r="N105" s="156"/>
      <c r="O105" s="156"/>
      <c r="P105" s="156"/>
      <c r="Q105" s="156"/>
    </row>
    <row r="106" spans="2:17" x14ac:dyDescent="0.25">
      <c r="B106" s="425"/>
      <c r="C106" s="426"/>
      <c r="D106" s="171"/>
      <c r="E106" s="170"/>
      <c r="F106" s="233">
        <f t="shared" si="21"/>
        <v>0</v>
      </c>
      <c r="G106" s="267"/>
      <c r="H106" s="252">
        <f t="shared" si="22"/>
        <v>0</v>
      </c>
      <c r="I106" s="270">
        <f t="shared" si="23"/>
        <v>0</v>
      </c>
      <c r="J106" s="156"/>
      <c r="K106" s="156"/>
      <c r="L106" s="156"/>
      <c r="M106" s="156"/>
      <c r="N106" s="156"/>
      <c r="O106" s="156"/>
      <c r="P106" s="156"/>
      <c r="Q106" s="156"/>
    </row>
    <row r="107" spans="2:17" x14ac:dyDescent="0.25">
      <c r="B107" s="425"/>
      <c r="C107" s="426"/>
      <c r="D107" s="171"/>
      <c r="E107" s="170"/>
      <c r="F107" s="233">
        <f t="shared" si="21"/>
        <v>0</v>
      </c>
      <c r="G107" s="267"/>
      <c r="H107" s="252">
        <f t="shared" si="22"/>
        <v>0</v>
      </c>
      <c r="I107" s="270">
        <f t="shared" si="23"/>
        <v>0</v>
      </c>
      <c r="J107" s="156"/>
      <c r="K107" s="156"/>
      <c r="L107" s="156"/>
      <c r="M107" s="156"/>
      <c r="N107" s="156"/>
      <c r="O107" s="156"/>
      <c r="P107" s="156"/>
      <c r="Q107" s="156"/>
    </row>
    <row r="108" spans="2:17" x14ac:dyDescent="0.25">
      <c r="B108" s="425"/>
      <c r="C108" s="426"/>
      <c r="D108" s="171"/>
      <c r="E108" s="170"/>
      <c r="F108" s="233">
        <f t="shared" si="21"/>
        <v>0</v>
      </c>
      <c r="G108" s="267"/>
      <c r="H108" s="252">
        <f t="shared" si="22"/>
        <v>0</v>
      </c>
      <c r="I108" s="270">
        <f t="shared" si="23"/>
        <v>0</v>
      </c>
      <c r="J108" s="156"/>
      <c r="K108" s="156"/>
      <c r="L108" s="156"/>
      <c r="M108" s="156"/>
      <c r="N108" s="156"/>
      <c r="O108" s="156"/>
      <c r="P108" s="156"/>
      <c r="Q108" s="156"/>
    </row>
    <row r="109" spans="2:17" x14ac:dyDescent="0.25">
      <c r="B109" s="425"/>
      <c r="C109" s="426"/>
      <c r="D109" s="171"/>
      <c r="E109" s="170"/>
      <c r="F109" s="233">
        <f t="shared" si="21"/>
        <v>0</v>
      </c>
      <c r="G109" s="267"/>
      <c r="H109" s="252">
        <f t="shared" si="22"/>
        <v>0</v>
      </c>
      <c r="I109" s="270">
        <f t="shared" si="23"/>
        <v>0</v>
      </c>
      <c r="J109" s="156"/>
      <c r="K109" s="156"/>
      <c r="L109" s="156"/>
      <c r="M109" s="156"/>
      <c r="N109" s="156"/>
      <c r="O109" s="156"/>
      <c r="P109" s="156"/>
      <c r="Q109" s="156"/>
    </row>
    <row r="110" spans="2:17" ht="15.75" thickBot="1" x14ac:dyDescent="0.3">
      <c r="B110" s="427"/>
      <c r="C110" s="428"/>
      <c r="D110" s="201"/>
      <c r="E110" s="200"/>
      <c r="F110" s="233">
        <f t="shared" si="21"/>
        <v>0</v>
      </c>
      <c r="G110" s="273"/>
      <c r="H110" s="252">
        <f t="shared" si="22"/>
        <v>0</v>
      </c>
      <c r="I110" s="270">
        <f t="shared" si="23"/>
        <v>0</v>
      </c>
      <c r="J110" s="156"/>
      <c r="K110" s="156"/>
      <c r="L110" s="156"/>
      <c r="M110" s="156"/>
      <c r="N110" s="156"/>
      <c r="O110" s="156"/>
      <c r="P110" s="156"/>
      <c r="Q110" s="156"/>
    </row>
    <row r="111" spans="2:17" ht="15.75" thickBot="1" x14ac:dyDescent="0.3">
      <c r="B111" s="420" t="s">
        <v>124</v>
      </c>
      <c r="C111" s="421"/>
      <c r="D111" s="421"/>
      <c r="E111" s="422"/>
      <c r="F111" s="282">
        <f>SUM(F104:F110)</f>
        <v>0</v>
      </c>
      <c r="G111" s="276"/>
      <c r="H111" s="275">
        <f>ROUND(SUM(H104:H110),0)</f>
        <v>0</v>
      </c>
      <c r="I111" s="277">
        <f>ROUND(SUM(I104:I110),0)</f>
        <v>0</v>
      </c>
      <c r="J111" s="156"/>
      <c r="K111" s="156"/>
      <c r="L111" s="156"/>
      <c r="M111" s="156"/>
      <c r="N111" s="156"/>
      <c r="O111" s="156"/>
      <c r="P111" s="156"/>
      <c r="Q111" s="156"/>
    </row>
    <row r="112" spans="2:17" x14ac:dyDescent="0.25">
      <c r="B112" s="156"/>
      <c r="C112" s="156"/>
      <c r="D112" s="156"/>
      <c r="E112" s="156"/>
      <c r="F112" s="156"/>
      <c r="G112" s="156"/>
      <c r="H112" s="156"/>
      <c r="I112" s="156"/>
      <c r="J112" s="156"/>
      <c r="K112" s="156"/>
      <c r="L112" s="156"/>
      <c r="M112" s="156"/>
      <c r="N112" s="156"/>
      <c r="O112" s="156"/>
      <c r="P112" s="156"/>
      <c r="Q112" s="156"/>
    </row>
    <row r="113" spans="2:17" x14ac:dyDescent="0.25">
      <c r="B113" s="156"/>
      <c r="C113" s="156"/>
      <c r="D113" s="156"/>
      <c r="E113" s="156"/>
      <c r="F113" s="156"/>
      <c r="G113" s="156"/>
      <c r="H113" s="156"/>
      <c r="I113" s="156"/>
      <c r="J113" s="156"/>
      <c r="K113" s="156"/>
      <c r="L113" s="156"/>
      <c r="M113" s="156"/>
      <c r="N113" s="156"/>
      <c r="O113" s="156"/>
      <c r="P113" s="156"/>
      <c r="Q113" s="156"/>
    </row>
    <row r="114" spans="2:17" x14ac:dyDescent="0.25">
      <c r="B114" s="156"/>
      <c r="C114" s="156"/>
      <c r="D114" s="156"/>
      <c r="E114" s="156"/>
      <c r="F114" s="156"/>
      <c r="G114" s="156"/>
      <c r="H114" s="156"/>
      <c r="I114" s="156"/>
      <c r="J114" s="156"/>
      <c r="K114" s="156"/>
      <c r="L114" s="156"/>
      <c r="M114" s="156"/>
      <c r="N114" s="156"/>
      <c r="O114" s="156"/>
      <c r="P114" s="156"/>
      <c r="Q114" s="156"/>
    </row>
    <row r="115" spans="2:17" x14ac:dyDescent="0.25">
      <c r="B115" s="156"/>
      <c r="C115" s="156"/>
      <c r="D115" s="156"/>
      <c r="E115" s="156"/>
      <c r="F115" s="156"/>
      <c r="G115" s="156"/>
      <c r="H115" s="156"/>
      <c r="I115" s="156"/>
      <c r="J115" s="156"/>
      <c r="K115" s="156"/>
      <c r="L115" s="156"/>
      <c r="M115" s="156"/>
      <c r="N115" s="156"/>
      <c r="O115" s="156"/>
      <c r="P115" s="156"/>
      <c r="Q115" s="156"/>
    </row>
    <row r="116" spans="2:17" x14ac:dyDescent="0.25">
      <c r="B116" s="156"/>
      <c r="C116" s="156"/>
      <c r="D116" s="156"/>
      <c r="E116" s="156"/>
      <c r="F116" s="156"/>
      <c r="G116" s="156"/>
      <c r="H116" s="156"/>
      <c r="I116" s="156"/>
      <c r="J116" s="156"/>
      <c r="K116" s="156"/>
      <c r="L116" s="156"/>
      <c r="M116" s="156"/>
      <c r="N116" s="156"/>
      <c r="O116" s="156"/>
      <c r="P116" s="156"/>
      <c r="Q116" s="156"/>
    </row>
    <row r="117" spans="2:17" ht="15.75" thickBot="1" x14ac:dyDescent="0.3">
      <c r="B117" s="156"/>
      <c r="C117" s="156"/>
      <c r="D117" s="156"/>
      <c r="E117" s="156"/>
      <c r="F117" s="156"/>
      <c r="G117" s="156"/>
      <c r="H117" s="156"/>
      <c r="I117" s="156"/>
      <c r="J117" s="156"/>
      <c r="K117" s="156"/>
      <c r="L117" s="156"/>
      <c r="M117" s="156"/>
      <c r="N117" s="156"/>
      <c r="O117" s="156"/>
      <c r="P117" s="156"/>
      <c r="Q117" s="156"/>
    </row>
    <row r="118" spans="2:17" ht="15.75" customHeight="1" thickBot="1" x14ac:dyDescent="0.3">
      <c r="B118" s="466" t="s">
        <v>168</v>
      </c>
      <c r="C118" s="467"/>
      <c r="D118" s="467"/>
      <c r="E118" s="467"/>
      <c r="F118" s="468"/>
      <c r="G118" s="156"/>
      <c r="H118" s="156"/>
      <c r="I118" s="156"/>
      <c r="J118" s="156"/>
      <c r="K118" s="156"/>
      <c r="L118" s="156"/>
      <c r="M118" s="156"/>
      <c r="N118" s="156"/>
      <c r="O118" s="156"/>
      <c r="P118" s="156"/>
      <c r="Q118" s="156"/>
    </row>
    <row r="119" spans="2:17" ht="39" thickBot="1" x14ac:dyDescent="0.3">
      <c r="B119" s="461" t="s">
        <v>160</v>
      </c>
      <c r="C119" s="462"/>
      <c r="D119" s="463"/>
      <c r="E119" s="285" t="s">
        <v>169</v>
      </c>
      <c r="F119" s="243" t="s">
        <v>231</v>
      </c>
      <c r="G119" s="156"/>
      <c r="H119" s="156"/>
      <c r="I119" s="156"/>
      <c r="J119" s="156"/>
      <c r="K119" s="156"/>
      <c r="L119" s="156"/>
      <c r="M119" s="156"/>
      <c r="N119" s="156"/>
      <c r="O119" s="156"/>
      <c r="P119" s="156"/>
      <c r="Q119" s="156"/>
    </row>
    <row r="120" spans="2:17" x14ac:dyDescent="0.25">
      <c r="B120" s="429" t="s">
        <v>170</v>
      </c>
      <c r="C120" s="469"/>
      <c r="D120" s="424"/>
      <c r="E120" s="283"/>
      <c r="F120" s="270">
        <f>+E120*1.004</f>
        <v>0</v>
      </c>
      <c r="G120" s="156"/>
      <c r="H120" s="156"/>
      <c r="I120" s="156"/>
      <c r="J120" s="156"/>
      <c r="K120" s="156"/>
      <c r="L120" s="156"/>
      <c r="M120" s="156"/>
      <c r="N120" s="156"/>
      <c r="O120" s="156"/>
      <c r="P120" s="156"/>
      <c r="Q120" s="156"/>
    </row>
    <row r="121" spans="2:17" x14ac:dyDescent="0.25">
      <c r="B121" s="470" t="s">
        <v>171</v>
      </c>
      <c r="C121" s="471"/>
      <c r="D121" s="472"/>
      <c r="E121" s="184"/>
      <c r="F121" s="270">
        <f t="shared" ref="F121:F126" si="24">+E121*1.004</f>
        <v>0</v>
      </c>
      <c r="G121" s="156"/>
      <c r="H121" s="156"/>
      <c r="I121" s="156"/>
      <c r="J121" s="156"/>
      <c r="K121" s="156"/>
      <c r="L121" s="156"/>
      <c r="M121" s="156"/>
      <c r="N121" s="156"/>
      <c r="O121" s="156"/>
      <c r="P121" s="156"/>
      <c r="Q121" s="156"/>
    </row>
    <row r="122" spans="2:17" x14ac:dyDescent="0.25">
      <c r="B122" s="425" t="s">
        <v>172</v>
      </c>
      <c r="C122" s="430"/>
      <c r="D122" s="426"/>
      <c r="E122" s="184"/>
      <c r="F122" s="270">
        <f t="shared" si="24"/>
        <v>0</v>
      </c>
      <c r="G122" s="156"/>
      <c r="H122" s="156"/>
      <c r="I122" s="156"/>
      <c r="J122" s="156"/>
      <c r="K122" s="156"/>
      <c r="L122" s="156"/>
      <c r="M122" s="156"/>
      <c r="N122" s="156"/>
      <c r="O122" s="156"/>
      <c r="P122" s="156"/>
      <c r="Q122" s="156"/>
    </row>
    <row r="123" spans="2:17" x14ac:dyDescent="0.25">
      <c r="B123" s="425" t="s">
        <v>173</v>
      </c>
      <c r="C123" s="430"/>
      <c r="D123" s="426"/>
      <c r="E123" s="184"/>
      <c r="F123" s="270">
        <f t="shared" si="24"/>
        <v>0</v>
      </c>
      <c r="G123" s="156"/>
      <c r="H123" s="156"/>
      <c r="I123" s="156"/>
      <c r="J123" s="156"/>
      <c r="K123" s="156"/>
      <c r="L123" s="156"/>
      <c r="M123" s="156"/>
      <c r="N123" s="156"/>
      <c r="O123" s="156"/>
      <c r="P123" s="156"/>
      <c r="Q123" s="156"/>
    </row>
    <row r="124" spans="2:17" x14ac:dyDescent="0.25">
      <c r="B124" s="425" t="s">
        <v>174</v>
      </c>
      <c r="C124" s="430"/>
      <c r="D124" s="426"/>
      <c r="E124" s="184"/>
      <c r="F124" s="270">
        <f t="shared" si="24"/>
        <v>0</v>
      </c>
      <c r="G124" s="156"/>
      <c r="H124" s="156"/>
      <c r="I124" s="156"/>
      <c r="J124" s="156"/>
      <c r="K124" s="156"/>
      <c r="L124" s="156"/>
      <c r="M124" s="156"/>
      <c r="N124" s="156"/>
      <c r="O124" s="156"/>
      <c r="P124" s="156"/>
      <c r="Q124" s="156"/>
    </row>
    <row r="125" spans="2:17" x14ac:dyDescent="0.25">
      <c r="B125" s="425" t="s">
        <v>175</v>
      </c>
      <c r="C125" s="430"/>
      <c r="D125" s="426"/>
      <c r="E125" s="184"/>
      <c r="F125" s="270">
        <f t="shared" si="24"/>
        <v>0</v>
      </c>
      <c r="G125" s="156"/>
      <c r="H125" s="156"/>
      <c r="I125" s="156"/>
      <c r="J125" s="156"/>
      <c r="K125" s="156"/>
      <c r="L125" s="156"/>
      <c r="M125" s="156"/>
      <c r="N125" s="156"/>
      <c r="O125" s="156"/>
      <c r="P125" s="156"/>
      <c r="Q125" s="156"/>
    </row>
    <row r="126" spans="2:17" ht="15.75" thickBot="1" x14ac:dyDescent="0.3">
      <c r="B126" s="427" t="s">
        <v>176</v>
      </c>
      <c r="C126" s="431"/>
      <c r="D126" s="428"/>
      <c r="E126" s="184"/>
      <c r="F126" s="270">
        <f t="shared" si="24"/>
        <v>0</v>
      </c>
      <c r="G126" s="156"/>
      <c r="H126" s="156"/>
      <c r="I126" s="156"/>
      <c r="J126" s="156"/>
      <c r="K126" s="156"/>
      <c r="L126" s="156"/>
      <c r="M126" s="156"/>
      <c r="N126" s="156"/>
      <c r="O126" s="156"/>
      <c r="P126" s="156"/>
      <c r="Q126" s="156"/>
    </row>
    <row r="127" spans="2:17" ht="15.75" thickBot="1" x14ac:dyDescent="0.3">
      <c r="B127" s="420" t="s">
        <v>124</v>
      </c>
      <c r="C127" s="421"/>
      <c r="D127" s="422"/>
      <c r="E127" s="284">
        <f>ROUND(SUM(E120:E126),0)</f>
        <v>0</v>
      </c>
      <c r="F127" s="277">
        <f>ROUND(SUM(F120:F126),0)</f>
        <v>0</v>
      </c>
      <c r="G127" s="156"/>
      <c r="H127" s="156"/>
      <c r="I127" s="156"/>
      <c r="J127" s="156"/>
      <c r="K127" s="156"/>
      <c r="L127" s="156"/>
      <c r="M127" s="156"/>
      <c r="N127" s="156"/>
      <c r="O127" s="156"/>
      <c r="P127" s="156"/>
      <c r="Q127" s="156"/>
    </row>
    <row r="128" spans="2:17" x14ac:dyDescent="0.25">
      <c r="B128" s="156"/>
      <c r="C128" s="156"/>
      <c r="D128" s="156"/>
      <c r="E128" s="156"/>
      <c r="F128" s="156"/>
      <c r="G128" s="156"/>
      <c r="H128" s="156"/>
      <c r="I128" s="156"/>
      <c r="J128" s="156"/>
      <c r="K128" s="156"/>
      <c r="L128" s="156"/>
      <c r="M128" s="156"/>
      <c r="N128" s="156"/>
      <c r="O128" s="156"/>
      <c r="P128" s="156"/>
      <c r="Q128" s="156"/>
    </row>
    <row r="129" spans="2:17" x14ac:dyDescent="0.25">
      <c r="B129" s="156"/>
      <c r="C129" s="156"/>
      <c r="D129" s="156"/>
      <c r="E129" s="156"/>
      <c r="F129" s="156"/>
      <c r="G129" s="156"/>
      <c r="H129" s="156"/>
      <c r="I129" s="156"/>
      <c r="J129" s="156"/>
      <c r="K129" s="156"/>
      <c r="L129" s="156"/>
      <c r="M129" s="156"/>
      <c r="N129" s="156"/>
      <c r="O129" s="156"/>
      <c r="P129" s="156"/>
      <c r="Q129" s="156"/>
    </row>
    <row r="130" spans="2:17" x14ac:dyDescent="0.25">
      <c r="B130" s="156"/>
      <c r="C130" s="156"/>
      <c r="D130" s="156"/>
      <c r="E130" s="156"/>
      <c r="F130" s="156"/>
      <c r="G130" s="156"/>
      <c r="H130" s="156"/>
      <c r="I130" s="156"/>
      <c r="J130" s="156"/>
      <c r="K130" s="156"/>
      <c r="L130" s="156"/>
      <c r="M130" s="156"/>
      <c r="N130" s="156"/>
      <c r="O130" s="156"/>
      <c r="P130" s="156"/>
      <c r="Q130" s="156"/>
    </row>
    <row r="131" spans="2:17" ht="15.75" thickBot="1" x14ac:dyDescent="0.3">
      <c r="B131" s="156"/>
      <c r="C131" s="156"/>
      <c r="D131" s="156"/>
      <c r="E131" s="156"/>
      <c r="F131" s="156"/>
      <c r="G131" s="156"/>
      <c r="H131" s="156"/>
      <c r="I131" s="156"/>
      <c r="J131" s="156"/>
      <c r="K131" s="156"/>
      <c r="L131" s="156"/>
      <c r="M131" s="156"/>
      <c r="N131" s="156"/>
      <c r="O131" s="156"/>
      <c r="P131" s="156"/>
      <c r="Q131" s="156"/>
    </row>
    <row r="132" spans="2:17" ht="15.75" customHeight="1" thickBot="1" x14ac:dyDescent="0.3">
      <c r="B132" s="436" t="s">
        <v>177</v>
      </c>
      <c r="C132" s="454"/>
      <c r="D132" s="454"/>
      <c r="E132" s="454"/>
      <c r="F132" s="454"/>
      <c r="G132" s="455"/>
      <c r="H132" s="156"/>
      <c r="I132" s="156"/>
      <c r="J132" s="156"/>
      <c r="K132" s="156"/>
      <c r="L132" s="156"/>
      <c r="M132" s="156"/>
      <c r="N132" s="156"/>
      <c r="O132" s="156"/>
      <c r="P132" s="156"/>
      <c r="Q132" s="156"/>
    </row>
    <row r="133" spans="2:17" ht="39" thickBot="1" x14ac:dyDescent="0.3">
      <c r="B133" s="461" t="s">
        <v>160</v>
      </c>
      <c r="C133" s="463"/>
      <c r="D133" s="281" t="s">
        <v>178</v>
      </c>
      <c r="E133" s="159" t="s">
        <v>147</v>
      </c>
      <c r="F133" s="160" t="s">
        <v>151</v>
      </c>
      <c r="G133" s="243" t="s">
        <v>231</v>
      </c>
      <c r="H133" s="156"/>
      <c r="I133" s="156"/>
      <c r="J133" s="156"/>
      <c r="K133" s="156"/>
      <c r="L133" s="156"/>
      <c r="M133" s="156"/>
      <c r="N133" s="156"/>
      <c r="O133" s="156"/>
      <c r="P133" s="156"/>
      <c r="Q133" s="156"/>
    </row>
    <row r="134" spans="2:17" x14ac:dyDescent="0.25">
      <c r="B134" s="429"/>
      <c r="C134" s="424"/>
      <c r="D134" s="164"/>
      <c r="E134" s="165"/>
      <c r="F134" s="166">
        <f t="shared" ref="F134:F140" si="25">E134*D134</f>
        <v>0</v>
      </c>
      <c r="G134" s="270">
        <f>+F134*1.004</f>
        <v>0</v>
      </c>
      <c r="H134" s="156"/>
      <c r="I134" s="156"/>
      <c r="J134" s="156"/>
      <c r="K134" s="156"/>
      <c r="L134" s="156"/>
      <c r="M134" s="156"/>
      <c r="N134" s="156"/>
      <c r="O134" s="156"/>
      <c r="P134" s="156"/>
      <c r="Q134" s="156"/>
    </row>
    <row r="135" spans="2:17" x14ac:dyDescent="0.25">
      <c r="B135" s="425"/>
      <c r="C135" s="426"/>
      <c r="D135" s="170"/>
      <c r="E135" s="171"/>
      <c r="F135" s="180">
        <f t="shared" si="25"/>
        <v>0</v>
      </c>
      <c r="G135" s="270">
        <f t="shared" ref="G135:G140" si="26">+F135*1.004</f>
        <v>0</v>
      </c>
      <c r="H135" s="156"/>
      <c r="I135" s="156"/>
      <c r="J135" s="156"/>
      <c r="K135" s="156"/>
      <c r="L135" s="156"/>
      <c r="M135" s="156"/>
      <c r="N135" s="156"/>
      <c r="O135" s="156"/>
      <c r="P135" s="156"/>
      <c r="Q135" s="156"/>
    </row>
    <row r="136" spans="2:17" x14ac:dyDescent="0.25">
      <c r="B136" s="425"/>
      <c r="C136" s="426"/>
      <c r="D136" s="170"/>
      <c r="E136" s="171"/>
      <c r="F136" s="180">
        <f t="shared" si="25"/>
        <v>0</v>
      </c>
      <c r="G136" s="270">
        <f t="shared" si="26"/>
        <v>0</v>
      </c>
      <c r="H136" s="156"/>
      <c r="I136" s="156"/>
      <c r="J136" s="156"/>
      <c r="K136" s="156"/>
      <c r="L136" s="156"/>
      <c r="M136" s="156"/>
      <c r="N136" s="156"/>
      <c r="O136" s="156"/>
      <c r="P136" s="156"/>
      <c r="Q136" s="156"/>
    </row>
    <row r="137" spans="2:17" x14ac:dyDescent="0.25">
      <c r="B137" s="425"/>
      <c r="C137" s="426"/>
      <c r="D137" s="170"/>
      <c r="E137" s="171"/>
      <c r="F137" s="180">
        <f t="shared" si="25"/>
        <v>0</v>
      </c>
      <c r="G137" s="270">
        <f t="shared" si="26"/>
        <v>0</v>
      </c>
      <c r="H137" s="156"/>
      <c r="I137" s="156"/>
      <c r="J137" s="156"/>
      <c r="K137" s="156"/>
      <c r="L137" s="156"/>
      <c r="M137" s="156"/>
      <c r="N137" s="156"/>
      <c r="O137" s="156"/>
      <c r="P137" s="156"/>
      <c r="Q137" s="156"/>
    </row>
    <row r="138" spans="2:17" x14ac:dyDescent="0.25">
      <c r="B138" s="425"/>
      <c r="C138" s="426"/>
      <c r="D138" s="170"/>
      <c r="E138" s="171"/>
      <c r="F138" s="180">
        <f t="shared" si="25"/>
        <v>0</v>
      </c>
      <c r="G138" s="270">
        <f t="shared" si="26"/>
        <v>0</v>
      </c>
      <c r="H138" s="156"/>
      <c r="I138" s="156"/>
      <c r="J138" s="156"/>
      <c r="K138" s="156"/>
      <c r="L138" s="156"/>
      <c r="M138" s="156"/>
      <c r="N138" s="156"/>
      <c r="O138" s="156"/>
      <c r="P138" s="156"/>
      <c r="Q138" s="156"/>
    </row>
    <row r="139" spans="2:17" x14ac:dyDescent="0.25">
      <c r="B139" s="425"/>
      <c r="C139" s="426"/>
      <c r="D139" s="170"/>
      <c r="E139" s="171"/>
      <c r="F139" s="180">
        <f t="shared" si="25"/>
        <v>0</v>
      </c>
      <c r="G139" s="270">
        <f t="shared" si="26"/>
        <v>0</v>
      </c>
      <c r="H139" s="156"/>
      <c r="I139" s="156"/>
      <c r="J139" s="156"/>
      <c r="K139" s="156"/>
      <c r="L139" s="156"/>
      <c r="M139" s="156"/>
      <c r="N139" s="156"/>
      <c r="O139" s="156"/>
      <c r="P139" s="156"/>
      <c r="Q139" s="156"/>
    </row>
    <row r="140" spans="2:17" ht="15.75" thickBot="1" x14ac:dyDescent="0.3">
      <c r="B140" s="427"/>
      <c r="C140" s="428"/>
      <c r="D140" s="200"/>
      <c r="E140" s="201"/>
      <c r="F140" s="181">
        <f t="shared" si="25"/>
        <v>0</v>
      </c>
      <c r="G140" s="270">
        <f t="shared" si="26"/>
        <v>0</v>
      </c>
      <c r="H140" s="156"/>
      <c r="I140" s="156"/>
      <c r="J140" s="156"/>
      <c r="K140" s="156"/>
      <c r="L140" s="156"/>
      <c r="M140" s="156"/>
      <c r="N140" s="156"/>
      <c r="O140" s="156"/>
      <c r="P140" s="156"/>
      <c r="Q140" s="156"/>
    </row>
    <row r="141" spans="2:17" ht="15.75" thickBot="1" x14ac:dyDescent="0.3">
      <c r="B141" s="420" t="s">
        <v>124</v>
      </c>
      <c r="C141" s="421"/>
      <c r="D141" s="421"/>
      <c r="E141" s="422"/>
      <c r="F141" s="284">
        <f>ROUND(SUM(F134:F140),0)</f>
        <v>0</v>
      </c>
      <c r="G141" s="277">
        <f>ROUND(SUM(G134:G140),0)</f>
        <v>0</v>
      </c>
      <c r="H141" s="156"/>
      <c r="I141" s="156"/>
      <c r="J141" s="156"/>
      <c r="K141" s="156"/>
      <c r="L141" s="156"/>
      <c r="M141" s="156"/>
      <c r="N141" s="156"/>
      <c r="O141" s="156"/>
      <c r="P141" s="156"/>
      <c r="Q141" s="156"/>
    </row>
    <row r="142" spans="2:17" x14ac:dyDescent="0.25">
      <c r="B142" s="156"/>
      <c r="C142" s="156"/>
      <c r="D142" s="156"/>
      <c r="E142" s="156"/>
      <c r="F142" s="156"/>
      <c r="G142" s="156"/>
      <c r="H142" s="156"/>
      <c r="I142" s="156"/>
      <c r="J142" s="156"/>
      <c r="K142" s="156"/>
      <c r="L142" s="156"/>
      <c r="M142" s="156"/>
      <c r="N142" s="156"/>
      <c r="O142" s="156"/>
      <c r="P142" s="156"/>
      <c r="Q142" s="156"/>
    </row>
    <row r="143" spans="2:17" x14ac:dyDescent="0.25">
      <c r="B143" s="156"/>
      <c r="C143" s="156"/>
      <c r="D143" s="156"/>
      <c r="E143" s="156"/>
      <c r="F143" s="156"/>
      <c r="G143" s="156"/>
      <c r="H143" s="156"/>
      <c r="I143" s="156"/>
      <c r="J143" s="156"/>
      <c r="K143" s="156"/>
      <c r="L143" s="156"/>
      <c r="M143" s="156"/>
      <c r="N143" s="156"/>
      <c r="O143" s="156"/>
      <c r="P143" s="156"/>
      <c r="Q143" s="156"/>
    </row>
    <row r="144" spans="2:17" x14ac:dyDescent="0.25">
      <c r="B144" s="156"/>
      <c r="C144" s="156"/>
      <c r="D144" s="156"/>
      <c r="E144" s="156"/>
      <c r="F144" s="156"/>
      <c r="G144" s="156"/>
      <c r="H144" s="156"/>
      <c r="I144" s="156"/>
      <c r="J144" s="156"/>
      <c r="K144" s="156"/>
      <c r="L144" s="156"/>
      <c r="M144" s="156"/>
      <c r="N144" s="156"/>
      <c r="O144" s="156"/>
      <c r="P144" s="156"/>
      <c r="Q144" s="156"/>
    </row>
    <row r="145" spans="2:17" x14ac:dyDescent="0.25">
      <c r="B145" s="156"/>
      <c r="C145" s="156"/>
      <c r="D145" s="156"/>
      <c r="E145" s="156"/>
      <c r="F145" s="156"/>
      <c r="G145" s="156"/>
      <c r="H145" s="156"/>
      <c r="I145" s="156"/>
      <c r="J145" s="156"/>
      <c r="K145" s="156"/>
      <c r="L145" s="156"/>
      <c r="M145" s="156"/>
      <c r="N145" s="156"/>
      <c r="O145" s="156"/>
      <c r="P145" s="156"/>
      <c r="Q145" s="156"/>
    </row>
    <row r="146" spans="2:17" x14ac:dyDescent="0.25">
      <c r="B146" s="156"/>
      <c r="C146" s="156"/>
      <c r="D146" s="156"/>
      <c r="E146" s="156"/>
      <c r="F146" s="156"/>
      <c r="G146" s="156"/>
      <c r="H146" s="156"/>
      <c r="I146" s="156"/>
      <c r="J146" s="156"/>
      <c r="K146" s="156"/>
      <c r="L146" s="156"/>
      <c r="M146" s="156"/>
      <c r="N146" s="156"/>
      <c r="O146" s="156"/>
      <c r="P146" s="156"/>
      <c r="Q146" s="156"/>
    </row>
    <row r="147" spans="2:17" ht="15.75" thickBot="1" x14ac:dyDescent="0.3">
      <c r="B147" s="156"/>
      <c r="C147" s="156"/>
      <c r="D147" s="156"/>
      <c r="E147" s="156"/>
      <c r="F147" s="156"/>
      <c r="G147" s="156"/>
      <c r="H147" s="156"/>
      <c r="I147" s="156"/>
      <c r="J147" s="156"/>
      <c r="K147" s="156"/>
      <c r="L147" s="156"/>
      <c r="M147" s="156"/>
      <c r="N147" s="156"/>
      <c r="O147" s="156"/>
      <c r="P147" s="156"/>
      <c r="Q147" s="156"/>
    </row>
    <row r="148" spans="2:17" ht="15.75" customHeight="1" thickBot="1" x14ac:dyDescent="0.3">
      <c r="B148" s="436" t="s">
        <v>179</v>
      </c>
      <c r="C148" s="454"/>
      <c r="D148" s="454"/>
      <c r="E148" s="454"/>
      <c r="F148" s="454"/>
      <c r="G148" s="455"/>
      <c r="I148" s="436" t="s">
        <v>206</v>
      </c>
      <c r="J148" s="454"/>
      <c r="K148" s="454"/>
      <c r="L148" s="454"/>
      <c r="M148" s="454"/>
      <c r="N148" s="455"/>
      <c r="O148" s="156"/>
      <c r="P148" s="156"/>
      <c r="Q148" s="156"/>
    </row>
    <row r="149" spans="2:17" ht="39" thickBot="1" x14ac:dyDescent="0.3">
      <c r="B149" s="464" t="s">
        <v>160</v>
      </c>
      <c r="C149" s="465"/>
      <c r="D149" s="281" t="s">
        <v>180</v>
      </c>
      <c r="E149" s="159" t="s">
        <v>181</v>
      </c>
      <c r="F149" s="160" t="s">
        <v>151</v>
      </c>
      <c r="G149" s="243" t="s">
        <v>231</v>
      </c>
      <c r="I149" s="464" t="s">
        <v>160</v>
      </c>
      <c r="J149" s="465"/>
      <c r="K149" s="159" t="s">
        <v>180</v>
      </c>
      <c r="L149" s="159" t="s">
        <v>181</v>
      </c>
      <c r="M149" s="160" t="s">
        <v>151</v>
      </c>
      <c r="N149" s="243" t="s">
        <v>231</v>
      </c>
      <c r="O149" s="156"/>
      <c r="P149" s="156"/>
      <c r="Q149" s="156"/>
    </row>
    <row r="150" spans="2:17" x14ac:dyDescent="0.25">
      <c r="B150" s="429"/>
      <c r="C150" s="424"/>
      <c r="D150" s="164"/>
      <c r="E150" s="165"/>
      <c r="F150" s="166">
        <f>E150*D150</f>
        <v>0</v>
      </c>
      <c r="G150" s="270">
        <f>+F150*1.004</f>
        <v>0</v>
      </c>
      <c r="I150" s="475"/>
      <c r="J150" s="476"/>
      <c r="K150" s="164"/>
      <c r="L150" s="165"/>
      <c r="M150" s="166">
        <f t="shared" ref="M150:M156" si="27">L150*K150</f>
        <v>0</v>
      </c>
      <c r="N150" s="270">
        <f>+M150*1.004</f>
        <v>0</v>
      </c>
      <c r="O150" s="156"/>
      <c r="P150" s="156"/>
      <c r="Q150" s="156"/>
    </row>
    <row r="151" spans="2:17" x14ac:dyDescent="0.25">
      <c r="B151" s="425"/>
      <c r="C151" s="426"/>
      <c r="D151" s="170"/>
      <c r="E151" s="171"/>
      <c r="F151" s="180">
        <f t="shared" ref="F151:F156" si="28">E151*D151</f>
        <v>0</v>
      </c>
      <c r="G151" s="270">
        <f t="shared" ref="G151:G156" si="29">+F151*1.004</f>
        <v>0</v>
      </c>
      <c r="I151" s="450"/>
      <c r="J151" s="451"/>
      <c r="K151" s="170"/>
      <c r="L151" s="171"/>
      <c r="M151" s="180">
        <f t="shared" si="27"/>
        <v>0</v>
      </c>
      <c r="N151" s="270">
        <f t="shared" ref="N151:N156" si="30">+M151*1.004</f>
        <v>0</v>
      </c>
      <c r="O151" s="156"/>
      <c r="P151" s="156"/>
      <c r="Q151" s="156"/>
    </row>
    <row r="152" spans="2:17" x14ac:dyDescent="0.25">
      <c r="B152" s="425"/>
      <c r="C152" s="426"/>
      <c r="D152" s="170"/>
      <c r="E152" s="171"/>
      <c r="F152" s="180">
        <f t="shared" si="28"/>
        <v>0</v>
      </c>
      <c r="G152" s="270">
        <f t="shared" si="29"/>
        <v>0</v>
      </c>
      <c r="I152" s="450"/>
      <c r="J152" s="451"/>
      <c r="K152" s="170"/>
      <c r="L152" s="171"/>
      <c r="M152" s="180">
        <f t="shared" si="27"/>
        <v>0</v>
      </c>
      <c r="N152" s="270">
        <f t="shared" si="30"/>
        <v>0</v>
      </c>
      <c r="O152" s="156"/>
      <c r="P152" s="156"/>
      <c r="Q152" s="156"/>
    </row>
    <row r="153" spans="2:17" x14ac:dyDescent="0.25">
      <c r="B153" s="425"/>
      <c r="C153" s="426"/>
      <c r="D153" s="170"/>
      <c r="E153" s="171"/>
      <c r="F153" s="180">
        <f t="shared" si="28"/>
        <v>0</v>
      </c>
      <c r="G153" s="270">
        <f t="shared" si="29"/>
        <v>0</v>
      </c>
      <c r="I153" s="450"/>
      <c r="J153" s="451"/>
      <c r="K153" s="170"/>
      <c r="L153" s="171"/>
      <c r="M153" s="180">
        <f t="shared" si="27"/>
        <v>0</v>
      </c>
      <c r="N153" s="270">
        <f t="shared" si="30"/>
        <v>0</v>
      </c>
      <c r="O153" s="156"/>
      <c r="P153" s="156"/>
      <c r="Q153" s="156"/>
    </row>
    <row r="154" spans="2:17" x14ac:dyDescent="0.25">
      <c r="B154" s="425"/>
      <c r="C154" s="426"/>
      <c r="D154" s="170"/>
      <c r="E154" s="171"/>
      <c r="F154" s="180">
        <f t="shared" si="28"/>
        <v>0</v>
      </c>
      <c r="G154" s="270">
        <f t="shared" si="29"/>
        <v>0</v>
      </c>
      <c r="I154" s="450"/>
      <c r="J154" s="451"/>
      <c r="K154" s="170"/>
      <c r="L154" s="171"/>
      <c r="M154" s="180">
        <f t="shared" si="27"/>
        <v>0</v>
      </c>
      <c r="N154" s="270">
        <f t="shared" si="30"/>
        <v>0</v>
      </c>
      <c r="O154" s="156"/>
      <c r="P154" s="156"/>
      <c r="Q154" s="156"/>
    </row>
    <row r="155" spans="2:17" x14ac:dyDescent="0.25">
      <c r="B155" s="425"/>
      <c r="C155" s="426"/>
      <c r="D155" s="170"/>
      <c r="E155" s="171"/>
      <c r="F155" s="180">
        <f t="shared" si="28"/>
        <v>0</v>
      </c>
      <c r="G155" s="270">
        <f t="shared" si="29"/>
        <v>0</v>
      </c>
      <c r="I155" s="450"/>
      <c r="J155" s="451"/>
      <c r="K155" s="170"/>
      <c r="L155" s="171"/>
      <c r="M155" s="180">
        <f t="shared" si="27"/>
        <v>0</v>
      </c>
      <c r="N155" s="270">
        <f t="shared" si="30"/>
        <v>0</v>
      </c>
      <c r="O155" s="156"/>
      <c r="P155" s="156"/>
      <c r="Q155" s="156"/>
    </row>
    <row r="156" spans="2:17" ht="15.75" thickBot="1" x14ac:dyDescent="0.3">
      <c r="B156" s="427"/>
      <c r="C156" s="428"/>
      <c r="D156" s="200"/>
      <c r="E156" s="201"/>
      <c r="F156" s="181">
        <f t="shared" si="28"/>
        <v>0</v>
      </c>
      <c r="G156" s="270">
        <f t="shared" si="29"/>
        <v>0</v>
      </c>
      <c r="I156" s="477"/>
      <c r="J156" s="478"/>
      <c r="K156" s="200"/>
      <c r="L156" s="201"/>
      <c r="M156" s="181">
        <f t="shared" si="27"/>
        <v>0</v>
      </c>
      <c r="N156" s="270">
        <f t="shared" si="30"/>
        <v>0</v>
      </c>
      <c r="O156" s="156"/>
      <c r="P156" s="156"/>
      <c r="Q156" s="156"/>
    </row>
    <row r="157" spans="2:17" ht="15.75" thickBot="1" x14ac:dyDescent="0.3">
      <c r="B157" s="420" t="s">
        <v>124</v>
      </c>
      <c r="C157" s="421"/>
      <c r="D157" s="421"/>
      <c r="E157" s="422"/>
      <c r="F157" s="284">
        <f>ROUND(SUM(F150:F156),0)</f>
        <v>0</v>
      </c>
      <c r="G157" s="277">
        <f>ROUND(SUM(G150:G156),0)</f>
        <v>0</v>
      </c>
      <c r="I157" s="290" t="s">
        <v>124</v>
      </c>
      <c r="J157" s="291"/>
      <c r="K157" s="291"/>
      <c r="L157" s="292"/>
      <c r="M157" s="284">
        <f>ROUND(SUM(M150:M156),0)</f>
        <v>0</v>
      </c>
      <c r="N157" s="277">
        <f>ROUND(SUM(N150:N156),0)</f>
        <v>0</v>
      </c>
      <c r="O157" s="156"/>
      <c r="P157" s="156"/>
      <c r="Q157" s="156"/>
    </row>
    <row r="158" spans="2:17" x14ac:dyDescent="0.25">
      <c r="B158" s="156"/>
      <c r="C158" s="156"/>
      <c r="D158" s="156"/>
      <c r="E158" s="156"/>
      <c r="F158" s="156"/>
      <c r="G158" s="156"/>
      <c r="H158" s="156"/>
      <c r="I158" s="156"/>
      <c r="J158" s="156"/>
      <c r="K158" s="156"/>
      <c r="L158" s="156"/>
      <c r="M158" s="156"/>
      <c r="N158" s="156"/>
      <c r="O158" s="156"/>
      <c r="P158" s="156"/>
      <c r="Q158" s="156"/>
    </row>
    <row r="159" spans="2:17" x14ac:dyDescent="0.25">
      <c r="B159" s="156"/>
      <c r="C159" s="156"/>
      <c r="D159" s="156"/>
      <c r="E159" s="156"/>
      <c r="F159" s="156"/>
      <c r="G159" s="156"/>
      <c r="H159" s="156"/>
      <c r="I159" s="156"/>
      <c r="J159" s="156"/>
      <c r="K159" s="156"/>
      <c r="L159" s="156"/>
      <c r="M159" s="156"/>
      <c r="N159" s="156"/>
      <c r="O159" s="156"/>
      <c r="P159" s="156"/>
      <c r="Q159" s="156"/>
    </row>
    <row r="160" spans="2:17" x14ac:dyDescent="0.25">
      <c r="B160" s="156"/>
      <c r="C160" s="156"/>
      <c r="D160" s="156"/>
      <c r="E160" s="156"/>
      <c r="F160" s="156"/>
      <c r="G160" s="156"/>
      <c r="H160" s="156"/>
      <c r="I160" s="156"/>
      <c r="J160" s="156"/>
      <c r="K160" s="156"/>
      <c r="L160" s="156"/>
      <c r="M160" s="156"/>
      <c r="N160" s="156"/>
      <c r="O160" s="156"/>
      <c r="P160" s="156"/>
      <c r="Q160" s="156"/>
    </row>
    <row r="161" spans="2:17" x14ac:dyDescent="0.25">
      <c r="B161" s="156"/>
      <c r="C161" s="156"/>
      <c r="D161" s="156"/>
      <c r="E161" s="156"/>
      <c r="F161" s="156"/>
      <c r="G161" s="156"/>
      <c r="H161" s="156"/>
      <c r="I161" s="156"/>
      <c r="J161" s="156"/>
      <c r="K161" s="156"/>
      <c r="L161" s="156"/>
      <c r="M161" s="156"/>
      <c r="N161" s="156"/>
      <c r="O161" s="156"/>
      <c r="P161" s="156"/>
      <c r="Q161" s="156"/>
    </row>
    <row r="162" spans="2:17" x14ac:dyDescent="0.25">
      <c r="B162" s="156"/>
      <c r="C162" s="156"/>
      <c r="D162" s="156"/>
      <c r="E162" s="156"/>
      <c r="F162" s="156"/>
      <c r="G162" s="156"/>
      <c r="H162" s="156"/>
      <c r="I162" s="156"/>
      <c r="J162" s="156"/>
      <c r="K162" s="156"/>
      <c r="L162" s="156"/>
      <c r="M162" s="156"/>
      <c r="N162" s="156"/>
      <c r="O162" s="156"/>
      <c r="P162" s="156"/>
      <c r="Q162" s="156"/>
    </row>
    <row r="163" spans="2:17" x14ac:dyDescent="0.25">
      <c r="B163" s="156"/>
      <c r="C163" s="156"/>
      <c r="D163" s="156"/>
      <c r="E163" s="156"/>
      <c r="F163" s="156"/>
      <c r="G163" s="156"/>
      <c r="H163" s="156"/>
      <c r="I163" s="156"/>
      <c r="J163" s="156"/>
      <c r="K163" s="156"/>
      <c r="L163" s="156"/>
      <c r="M163" s="156"/>
      <c r="N163" s="156"/>
      <c r="O163" s="156"/>
      <c r="P163" s="156"/>
      <c r="Q163" s="156"/>
    </row>
    <row r="164" spans="2:17" x14ac:dyDescent="0.25">
      <c r="B164" s="156"/>
      <c r="C164" s="156"/>
      <c r="D164" s="156"/>
      <c r="E164" s="156"/>
      <c r="F164" s="156"/>
      <c r="G164" s="156"/>
      <c r="H164" s="156"/>
      <c r="I164" s="156"/>
      <c r="J164" s="156"/>
      <c r="K164" s="156"/>
      <c r="L164" s="156"/>
      <c r="M164" s="156"/>
      <c r="N164" s="156"/>
      <c r="O164" s="156"/>
      <c r="P164" s="156"/>
      <c r="Q164" s="156"/>
    </row>
    <row r="165" spans="2:17" ht="15.75" thickBot="1" x14ac:dyDescent="0.3">
      <c r="B165" s="156"/>
      <c r="C165" s="156"/>
      <c r="D165" s="156"/>
      <c r="E165" s="156"/>
      <c r="F165" s="156"/>
      <c r="G165" s="156"/>
      <c r="H165" s="156"/>
      <c r="I165" s="156"/>
      <c r="J165" s="156"/>
      <c r="K165" s="156"/>
      <c r="L165" s="156"/>
      <c r="M165" s="156"/>
      <c r="N165" s="156"/>
      <c r="O165" s="156"/>
      <c r="P165" s="156"/>
      <c r="Q165" s="156"/>
    </row>
    <row r="166" spans="2:17" ht="15.75" thickBot="1" x14ac:dyDescent="0.3">
      <c r="B166" s="409" t="s">
        <v>237</v>
      </c>
      <c r="C166" s="410"/>
      <c r="D166" s="410"/>
      <c r="E166" s="410"/>
      <c r="F166" s="410"/>
      <c r="G166" s="410"/>
      <c r="H166" s="411"/>
      <c r="I166" s="156"/>
      <c r="J166" s="156"/>
      <c r="K166" s="156"/>
      <c r="L166" s="156"/>
      <c r="M166" s="156"/>
      <c r="N166" s="156"/>
      <c r="O166" s="156"/>
      <c r="P166" s="156"/>
      <c r="Q166" s="156"/>
    </row>
    <row r="167" spans="2:17" ht="39" thickBot="1" x14ac:dyDescent="0.3">
      <c r="B167" s="464" t="s">
        <v>160</v>
      </c>
      <c r="C167" s="465"/>
      <c r="D167" s="185" t="s">
        <v>182</v>
      </c>
      <c r="E167" s="185" t="s">
        <v>183</v>
      </c>
      <c r="F167" s="186" t="s">
        <v>184</v>
      </c>
      <c r="G167" s="187" t="s">
        <v>151</v>
      </c>
      <c r="H167" s="243" t="s">
        <v>231</v>
      </c>
      <c r="I167" s="156"/>
      <c r="J167" s="156"/>
      <c r="K167" s="156"/>
      <c r="L167" s="156"/>
      <c r="M167" s="156"/>
      <c r="N167" s="156"/>
      <c r="O167" s="156"/>
      <c r="P167" s="156"/>
      <c r="Q167" s="156"/>
    </row>
    <row r="168" spans="2:17" x14ac:dyDescent="0.25">
      <c r="B168" s="423"/>
      <c r="C168" s="424"/>
      <c r="D168" s="188"/>
      <c r="E168" s="189"/>
      <c r="F168" s="190"/>
      <c r="G168" s="166">
        <f t="shared" ref="G168:G173" si="31">(D168*E168)+(D168*F168)</f>
        <v>0</v>
      </c>
      <c r="H168" s="270">
        <f>+G168*1.004</f>
        <v>0</v>
      </c>
      <c r="I168" s="156"/>
      <c r="J168" s="156"/>
      <c r="K168" s="156"/>
      <c r="L168" s="156"/>
      <c r="M168" s="156"/>
      <c r="N168" s="156"/>
      <c r="O168" s="156"/>
      <c r="P168" s="156"/>
      <c r="Q168" s="156"/>
    </row>
    <row r="169" spans="2:17" x14ac:dyDescent="0.25">
      <c r="B169" s="445"/>
      <c r="C169" s="426"/>
      <c r="D169" s="191"/>
      <c r="E169" s="192"/>
      <c r="F169" s="193"/>
      <c r="G169" s="180">
        <f t="shared" si="31"/>
        <v>0</v>
      </c>
      <c r="H169" s="270">
        <f t="shared" ref="H169:H173" si="32">+G169*1.004</f>
        <v>0</v>
      </c>
      <c r="I169" s="156"/>
      <c r="J169" s="156"/>
      <c r="K169" s="156"/>
      <c r="L169" s="156"/>
      <c r="M169" s="156"/>
      <c r="N169" s="156"/>
      <c r="O169" s="156"/>
      <c r="P169" s="156"/>
      <c r="Q169" s="156"/>
    </row>
    <row r="170" spans="2:17" x14ac:dyDescent="0.25">
      <c r="B170" s="425"/>
      <c r="C170" s="426"/>
      <c r="D170" s="191"/>
      <c r="E170" s="192"/>
      <c r="F170" s="193"/>
      <c r="G170" s="180">
        <f t="shared" si="31"/>
        <v>0</v>
      </c>
      <c r="H170" s="270">
        <f t="shared" si="32"/>
        <v>0</v>
      </c>
      <c r="I170" s="156"/>
      <c r="J170" s="156"/>
      <c r="K170" s="156"/>
      <c r="L170" s="156"/>
      <c r="M170" s="156"/>
      <c r="N170" s="156"/>
      <c r="O170" s="156"/>
      <c r="P170" s="156"/>
      <c r="Q170" s="156"/>
    </row>
    <row r="171" spans="2:17" x14ac:dyDescent="0.25">
      <c r="B171" s="425"/>
      <c r="C171" s="426"/>
      <c r="D171" s="191"/>
      <c r="E171" s="192"/>
      <c r="F171" s="193"/>
      <c r="G171" s="180">
        <f t="shared" si="31"/>
        <v>0</v>
      </c>
      <c r="H171" s="270">
        <f t="shared" si="32"/>
        <v>0</v>
      </c>
      <c r="I171" s="156"/>
      <c r="J171" s="156"/>
      <c r="K171" s="156"/>
      <c r="L171" s="156"/>
      <c r="M171" s="156"/>
      <c r="N171" s="156"/>
      <c r="O171" s="156"/>
      <c r="P171" s="156"/>
      <c r="Q171" s="156"/>
    </row>
    <row r="172" spans="2:17" x14ac:dyDescent="0.25">
      <c r="B172" s="425"/>
      <c r="C172" s="426"/>
      <c r="D172" s="191"/>
      <c r="E172" s="192"/>
      <c r="F172" s="193"/>
      <c r="G172" s="180">
        <f t="shared" si="31"/>
        <v>0</v>
      </c>
      <c r="H172" s="270">
        <f t="shared" si="32"/>
        <v>0</v>
      </c>
      <c r="I172" s="156"/>
      <c r="J172" s="156"/>
      <c r="K172" s="156"/>
      <c r="L172" s="156"/>
      <c r="M172" s="156"/>
      <c r="N172" s="156"/>
      <c r="O172" s="156"/>
      <c r="P172" s="156"/>
      <c r="Q172" s="156"/>
    </row>
    <row r="173" spans="2:17" ht="15.75" thickBot="1" x14ac:dyDescent="0.3">
      <c r="B173" s="427"/>
      <c r="C173" s="428"/>
      <c r="D173" s="286"/>
      <c r="E173" s="287"/>
      <c r="F173" s="288"/>
      <c r="G173" s="180">
        <f t="shared" si="31"/>
        <v>0</v>
      </c>
      <c r="H173" s="270">
        <f t="shared" si="32"/>
        <v>0</v>
      </c>
      <c r="I173" s="156"/>
      <c r="J173" s="156"/>
      <c r="K173" s="156"/>
      <c r="L173" s="156"/>
      <c r="M173" s="156"/>
      <c r="N173" s="156"/>
      <c r="O173" s="156"/>
      <c r="P173" s="156"/>
      <c r="Q173" s="156"/>
    </row>
    <row r="174" spans="2:17" ht="15.75" thickBot="1" x14ac:dyDescent="0.3">
      <c r="B174" s="420" t="s">
        <v>124</v>
      </c>
      <c r="C174" s="421"/>
      <c r="D174" s="421"/>
      <c r="E174" s="421"/>
      <c r="F174" s="422"/>
      <c r="G174" s="284">
        <f>ROUND(SUM(G168:G173),0)</f>
        <v>0</v>
      </c>
      <c r="H174" s="277">
        <f>ROUND(SUM(H168:H173),0)</f>
        <v>0</v>
      </c>
      <c r="I174" s="156"/>
      <c r="J174" s="156"/>
      <c r="K174" s="156"/>
      <c r="L174" s="156"/>
      <c r="M174" s="156"/>
      <c r="N174" s="156"/>
      <c r="O174" s="156"/>
      <c r="P174" s="156"/>
      <c r="Q174" s="156"/>
    </row>
    <row r="175" spans="2:17" x14ac:dyDescent="0.25">
      <c r="B175" s="194"/>
      <c r="C175" s="194"/>
      <c r="D175" s="194"/>
      <c r="E175" s="194"/>
      <c r="F175" s="194"/>
      <c r="G175" s="194"/>
      <c r="I175" s="156"/>
      <c r="J175" s="156"/>
      <c r="K175" s="156"/>
      <c r="L175" s="156"/>
      <c r="M175" s="156"/>
      <c r="N175" s="156"/>
      <c r="O175" s="156"/>
      <c r="P175" s="156"/>
      <c r="Q175" s="156"/>
    </row>
    <row r="176" spans="2:17" x14ac:dyDescent="0.25">
      <c r="B176" s="156"/>
      <c r="C176" s="156"/>
      <c r="D176" s="156"/>
      <c r="E176" s="156"/>
      <c r="F176" s="156"/>
      <c r="G176" s="156"/>
      <c r="H176" s="156"/>
      <c r="I176" s="156"/>
      <c r="J176" s="156"/>
      <c r="K176" s="156"/>
      <c r="L176" s="156"/>
      <c r="M176" s="156"/>
      <c r="N176" s="156"/>
      <c r="O176" s="156"/>
      <c r="P176" s="156"/>
      <c r="Q176" s="156"/>
    </row>
    <row r="177" spans="2:17" x14ac:dyDescent="0.25">
      <c r="B177" s="156"/>
      <c r="C177" s="156"/>
      <c r="D177" s="156"/>
      <c r="E177" s="156"/>
      <c r="F177" s="156"/>
      <c r="G177" s="156"/>
      <c r="H177" s="156"/>
      <c r="I177" s="156"/>
      <c r="J177" s="156"/>
      <c r="K177" s="156"/>
      <c r="L177" s="156"/>
      <c r="M177" s="156"/>
      <c r="N177" s="156"/>
      <c r="O177" s="156"/>
      <c r="P177" s="156"/>
      <c r="Q177" s="156"/>
    </row>
    <row r="178" spans="2:17" x14ac:dyDescent="0.25">
      <c r="B178" s="156"/>
      <c r="C178" s="156"/>
      <c r="D178" s="156"/>
      <c r="E178" s="156"/>
      <c r="F178" s="156"/>
      <c r="G178" s="156"/>
      <c r="H178" s="156"/>
      <c r="I178" s="156"/>
      <c r="J178" s="156"/>
      <c r="K178" s="156"/>
      <c r="L178" s="156"/>
      <c r="M178" s="156"/>
      <c r="N178" s="156"/>
      <c r="O178" s="156"/>
      <c r="P178" s="156"/>
      <c r="Q178" s="156"/>
    </row>
    <row r="179" spans="2:17" x14ac:dyDescent="0.25">
      <c r="B179" s="156"/>
      <c r="C179" s="156"/>
      <c r="D179" s="156"/>
      <c r="E179" s="156"/>
      <c r="F179" s="156"/>
      <c r="G179" s="156"/>
      <c r="H179" s="156"/>
      <c r="I179" s="156"/>
      <c r="J179" s="156"/>
      <c r="K179" s="156"/>
      <c r="L179" s="156"/>
      <c r="M179" s="156"/>
      <c r="N179" s="156"/>
      <c r="O179" s="156"/>
      <c r="P179" s="156"/>
      <c r="Q179" s="156"/>
    </row>
    <row r="180" spans="2:17" x14ac:dyDescent="0.25">
      <c r="B180" s="156"/>
      <c r="C180" s="156"/>
      <c r="D180" s="156"/>
      <c r="E180" s="156"/>
      <c r="F180" s="156"/>
      <c r="G180" s="156"/>
      <c r="H180" s="156"/>
      <c r="I180" s="156"/>
      <c r="J180" s="156"/>
      <c r="K180" s="156"/>
      <c r="L180" s="156"/>
      <c r="M180" s="156"/>
      <c r="N180" s="156"/>
      <c r="O180" s="156"/>
      <c r="P180" s="156"/>
      <c r="Q180" s="156"/>
    </row>
    <row r="181" spans="2:17" ht="15.75" thickBot="1" x14ac:dyDescent="0.3">
      <c r="B181" s="156"/>
      <c r="C181" s="156"/>
      <c r="D181" s="156"/>
      <c r="E181" s="156"/>
      <c r="F181" s="156"/>
      <c r="G181" s="156"/>
      <c r="H181" s="156"/>
      <c r="I181" s="156"/>
      <c r="J181" s="156"/>
      <c r="K181" s="156"/>
      <c r="L181" s="156"/>
      <c r="M181" s="156"/>
      <c r="N181" s="156"/>
      <c r="O181" s="156"/>
      <c r="P181" s="156"/>
      <c r="Q181" s="156"/>
    </row>
    <row r="182" spans="2:17" ht="15.75" customHeight="1" thickBot="1" x14ac:dyDescent="0.3">
      <c r="B182" s="436" t="s">
        <v>185</v>
      </c>
      <c r="C182" s="454"/>
      <c r="D182" s="454"/>
      <c r="E182" s="455"/>
      <c r="F182" s="156"/>
      <c r="G182" s="156"/>
      <c r="H182" s="156"/>
      <c r="I182" s="156"/>
      <c r="J182" s="156"/>
      <c r="K182" s="156"/>
      <c r="L182" s="156"/>
      <c r="M182" s="156"/>
      <c r="N182" s="156"/>
      <c r="O182" s="156"/>
      <c r="P182" s="156"/>
      <c r="Q182" s="156"/>
    </row>
    <row r="183" spans="2:17" ht="40.5" customHeight="1" thickBot="1" x14ac:dyDescent="0.3">
      <c r="B183" s="464" t="s">
        <v>160</v>
      </c>
      <c r="C183" s="465"/>
      <c r="D183" s="160" t="s">
        <v>151</v>
      </c>
      <c r="E183" s="243" t="s">
        <v>231</v>
      </c>
      <c r="F183" s="156"/>
      <c r="G183" s="156"/>
      <c r="H183" s="156"/>
      <c r="I183" s="156"/>
      <c r="J183" s="156"/>
      <c r="K183" s="156"/>
      <c r="L183" s="156"/>
      <c r="M183" s="156"/>
      <c r="N183" s="156"/>
      <c r="O183" s="156"/>
      <c r="P183" s="156"/>
      <c r="Q183" s="156"/>
    </row>
    <row r="184" spans="2:17" x14ac:dyDescent="0.25">
      <c r="B184" s="423"/>
      <c r="C184" s="424"/>
      <c r="D184" s="183"/>
      <c r="E184" s="270">
        <f>+D184*1.004</f>
        <v>0</v>
      </c>
      <c r="F184" s="156"/>
      <c r="G184" s="156"/>
      <c r="H184" s="156"/>
      <c r="I184" s="156"/>
      <c r="J184" s="156"/>
      <c r="K184" s="156"/>
      <c r="L184" s="156"/>
      <c r="M184" s="156"/>
      <c r="N184" s="156"/>
      <c r="O184" s="156"/>
      <c r="P184" s="156"/>
      <c r="Q184" s="156"/>
    </row>
    <row r="185" spans="2:17" x14ac:dyDescent="0.25">
      <c r="B185" s="425"/>
      <c r="C185" s="426"/>
      <c r="D185" s="184"/>
      <c r="E185" s="270">
        <f t="shared" ref="E185:E190" si="33">+D185*1.004</f>
        <v>0</v>
      </c>
      <c r="F185" s="156"/>
      <c r="G185" s="156"/>
      <c r="H185" s="156"/>
      <c r="I185" s="156"/>
      <c r="J185" s="156"/>
      <c r="K185" s="156"/>
      <c r="L185" s="156"/>
      <c r="M185" s="156"/>
      <c r="N185" s="156"/>
      <c r="O185" s="156"/>
      <c r="P185" s="156"/>
      <c r="Q185" s="156"/>
    </row>
    <row r="186" spans="2:17" x14ac:dyDescent="0.25">
      <c r="B186" s="425"/>
      <c r="C186" s="426"/>
      <c r="D186" s="184"/>
      <c r="E186" s="270">
        <f t="shared" si="33"/>
        <v>0</v>
      </c>
      <c r="F186" s="156"/>
      <c r="G186" s="156"/>
      <c r="H186" s="156"/>
      <c r="I186" s="156"/>
      <c r="J186" s="156"/>
      <c r="K186" s="156"/>
      <c r="L186" s="156"/>
      <c r="M186" s="156"/>
      <c r="N186" s="156"/>
      <c r="O186" s="156"/>
      <c r="P186" s="156"/>
      <c r="Q186" s="156"/>
    </row>
    <row r="187" spans="2:17" x14ac:dyDescent="0.25">
      <c r="B187" s="425"/>
      <c r="C187" s="426"/>
      <c r="D187" s="184"/>
      <c r="E187" s="270">
        <f t="shared" si="33"/>
        <v>0</v>
      </c>
      <c r="F187" s="156"/>
      <c r="G187" s="156"/>
      <c r="H187" s="156"/>
      <c r="I187" s="156"/>
      <c r="J187" s="156"/>
      <c r="K187" s="156"/>
      <c r="L187" s="156"/>
      <c r="M187" s="156"/>
      <c r="N187" s="156"/>
      <c r="O187" s="156"/>
      <c r="P187" s="156"/>
      <c r="Q187" s="156"/>
    </row>
    <row r="188" spans="2:17" x14ac:dyDescent="0.25">
      <c r="B188" s="425"/>
      <c r="C188" s="426"/>
      <c r="D188" s="184"/>
      <c r="E188" s="270">
        <f t="shared" si="33"/>
        <v>0</v>
      </c>
      <c r="F188" s="156"/>
      <c r="G188" s="156"/>
      <c r="H188" s="156"/>
      <c r="I188" s="156"/>
      <c r="J188" s="156"/>
      <c r="K188" s="156"/>
      <c r="L188" s="156"/>
      <c r="M188" s="156"/>
      <c r="N188" s="156"/>
      <c r="O188" s="156"/>
      <c r="P188" s="156"/>
      <c r="Q188" s="156"/>
    </row>
    <row r="189" spans="2:17" x14ac:dyDescent="0.25">
      <c r="B189" s="425"/>
      <c r="C189" s="426"/>
      <c r="D189" s="184"/>
      <c r="E189" s="270">
        <f t="shared" si="33"/>
        <v>0</v>
      </c>
      <c r="F189" s="156"/>
      <c r="G189" s="156"/>
      <c r="H189" s="156"/>
      <c r="I189" s="156"/>
      <c r="J189" s="156"/>
      <c r="K189" s="156"/>
      <c r="L189" s="156"/>
      <c r="M189" s="156"/>
      <c r="N189" s="156"/>
      <c r="O189" s="156"/>
      <c r="P189" s="156"/>
      <c r="Q189" s="156"/>
    </row>
    <row r="190" spans="2:17" ht="15.75" thickBot="1" x14ac:dyDescent="0.3">
      <c r="B190" s="427"/>
      <c r="C190" s="428"/>
      <c r="D190" s="195"/>
      <c r="E190" s="270">
        <f t="shared" si="33"/>
        <v>0</v>
      </c>
      <c r="F190" s="156"/>
      <c r="G190" s="156"/>
      <c r="H190" s="156"/>
      <c r="I190" s="156"/>
      <c r="J190" s="156"/>
      <c r="K190" s="156"/>
      <c r="L190" s="156"/>
      <c r="M190" s="156"/>
      <c r="N190" s="156"/>
      <c r="O190" s="156"/>
      <c r="P190" s="156"/>
      <c r="Q190" s="156"/>
    </row>
    <row r="191" spans="2:17" ht="15.75" thickBot="1" x14ac:dyDescent="0.3">
      <c r="B191" s="420" t="s">
        <v>124</v>
      </c>
      <c r="C191" s="422"/>
      <c r="D191" s="284">
        <f>ROUND(SUM(D184:D190),0)</f>
        <v>0</v>
      </c>
      <c r="E191" s="277">
        <f>ROUND(SUM(E184:E190),0)</f>
        <v>0</v>
      </c>
      <c r="F191" s="156"/>
      <c r="G191" s="156"/>
      <c r="H191" s="156"/>
      <c r="I191" s="156"/>
      <c r="J191" s="156"/>
      <c r="K191" s="156"/>
      <c r="L191" s="156"/>
      <c r="M191" s="156"/>
      <c r="N191" s="156"/>
      <c r="O191" s="156"/>
      <c r="P191" s="156"/>
      <c r="Q191" s="156"/>
    </row>
    <row r="192" spans="2:17" x14ac:dyDescent="0.25">
      <c r="B192" s="156"/>
      <c r="C192" s="156"/>
      <c r="D192" s="156"/>
      <c r="E192" s="156"/>
      <c r="F192" s="156"/>
      <c r="G192" s="156"/>
      <c r="H192" s="156"/>
      <c r="I192" s="156"/>
      <c r="J192" s="156"/>
      <c r="K192" s="156"/>
      <c r="L192" s="156"/>
      <c r="M192" s="156"/>
      <c r="N192" s="156"/>
      <c r="O192" s="156"/>
      <c r="P192" s="156"/>
      <c r="Q192" s="156"/>
    </row>
    <row r="193" spans="2:17" x14ac:dyDescent="0.25">
      <c r="B193" s="156"/>
      <c r="C193" s="156"/>
      <c r="D193" s="156"/>
      <c r="E193" s="156"/>
      <c r="F193" s="156"/>
      <c r="G193" s="156"/>
      <c r="H193" s="156"/>
      <c r="I193" s="156"/>
      <c r="J193" s="156"/>
      <c r="K193" s="156"/>
      <c r="L193" s="156"/>
      <c r="M193" s="156"/>
      <c r="N193" s="156"/>
      <c r="O193" s="156"/>
      <c r="P193" s="156"/>
      <c r="Q193" s="156"/>
    </row>
    <row r="194" spans="2:17" x14ac:dyDescent="0.25">
      <c r="B194" s="156"/>
      <c r="C194" s="156"/>
      <c r="D194" s="156"/>
      <c r="E194" s="156"/>
      <c r="F194" s="156"/>
      <c r="G194" s="156"/>
      <c r="H194" s="156"/>
      <c r="I194" s="156"/>
      <c r="J194" s="156"/>
      <c r="K194" s="156"/>
      <c r="L194" s="156"/>
      <c r="M194" s="156"/>
      <c r="N194" s="156"/>
      <c r="O194" s="156"/>
      <c r="P194" s="156"/>
      <c r="Q194" s="156"/>
    </row>
    <row r="195" spans="2:17" x14ac:dyDescent="0.25">
      <c r="B195" s="156"/>
      <c r="C195" s="156"/>
      <c r="D195" s="156"/>
      <c r="E195" s="156"/>
      <c r="F195" s="156"/>
      <c r="G195" s="156"/>
      <c r="H195" s="156"/>
      <c r="I195" s="156"/>
      <c r="J195" s="156"/>
      <c r="K195" s="156"/>
      <c r="L195" s="156"/>
      <c r="M195" s="156"/>
      <c r="N195" s="156"/>
      <c r="O195" s="156"/>
      <c r="P195" s="156"/>
      <c r="Q195" s="156"/>
    </row>
    <row r="196" spans="2:17" ht="27" customHeight="1" thickBot="1" x14ac:dyDescent="0.3">
      <c r="B196" s="156"/>
      <c r="C196" s="156"/>
      <c r="D196" s="156"/>
      <c r="E196" s="156"/>
      <c r="F196" s="156"/>
      <c r="G196" s="156"/>
      <c r="H196" s="156"/>
      <c r="I196" s="156"/>
      <c r="J196" s="156"/>
      <c r="K196" s="156"/>
      <c r="L196" s="156"/>
      <c r="M196" s="156"/>
      <c r="N196" s="156"/>
      <c r="O196" s="156"/>
      <c r="P196" s="156"/>
      <c r="Q196" s="156"/>
    </row>
    <row r="197" spans="2:17" ht="15.75" customHeight="1" thickBot="1" x14ac:dyDescent="0.3">
      <c r="B197" s="436" t="s">
        <v>186</v>
      </c>
      <c r="C197" s="454"/>
      <c r="D197" s="454"/>
      <c r="E197" s="454"/>
      <c r="F197" s="454"/>
      <c r="G197" s="455"/>
      <c r="H197" s="156"/>
      <c r="I197" s="156"/>
      <c r="J197" s="156"/>
      <c r="K197" s="156"/>
      <c r="L197" s="156"/>
      <c r="M197" s="156"/>
      <c r="N197" s="156"/>
      <c r="O197" s="156"/>
      <c r="P197" s="156"/>
      <c r="Q197" s="156"/>
    </row>
    <row r="198" spans="2:17" ht="39" thickBot="1" x14ac:dyDescent="0.3">
      <c r="B198" s="464" t="s">
        <v>160</v>
      </c>
      <c r="C198" s="465"/>
      <c r="D198" s="159" t="s">
        <v>187</v>
      </c>
      <c r="E198" s="159" t="s">
        <v>161</v>
      </c>
      <c r="F198" s="160" t="s">
        <v>151</v>
      </c>
      <c r="G198" s="243" t="s">
        <v>231</v>
      </c>
      <c r="H198" s="156"/>
      <c r="I198" s="156"/>
      <c r="J198" s="156"/>
      <c r="K198" s="156"/>
      <c r="L198" s="156"/>
      <c r="M198" s="156"/>
      <c r="N198" s="156"/>
      <c r="O198" s="156"/>
      <c r="P198" s="156"/>
      <c r="Q198" s="156"/>
    </row>
    <row r="199" spans="2:17" x14ac:dyDescent="0.25">
      <c r="B199" s="432" t="s">
        <v>188</v>
      </c>
      <c r="C199" s="433"/>
      <c r="D199" s="164"/>
      <c r="E199" s="165"/>
      <c r="F199" s="166">
        <f t="shared" ref="F199:F205" si="34">E199*D199</f>
        <v>0</v>
      </c>
      <c r="G199" s="270">
        <f>+F199*1.004</f>
        <v>0</v>
      </c>
      <c r="H199" s="156"/>
      <c r="I199" s="156"/>
      <c r="J199" s="156"/>
      <c r="K199" s="156"/>
      <c r="L199" s="156"/>
      <c r="M199" s="156"/>
      <c r="N199" s="156"/>
      <c r="O199" s="156"/>
      <c r="P199" s="156"/>
      <c r="Q199" s="156"/>
    </row>
    <row r="200" spans="2:17" x14ac:dyDescent="0.25">
      <c r="B200" s="434" t="s">
        <v>189</v>
      </c>
      <c r="C200" s="435"/>
      <c r="D200" s="170"/>
      <c r="E200" s="171"/>
      <c r="F200" s="180">
        <f t="shared" si="34"/>
        <v>0</v>
      </c>
      <c r="G200" s="270">
        <f t="shared" ref="G200:G205" si="35">+F200*1.004</f>
        <v>0</v>
      </c>
      <c r="H200" s="156"/>
      <c r="I200" s="156"/>
      <c r="J200" s="156"/>
      <c r="K200" s="156"/>
      <c r="L200" s="156"/>
      <c r="M200" s="156"/>
      <c r="N200" s="156"/>
      <c r="O200" s="156"/>
      <c r="P200" s="156"/>
      <c r="Q200" s="156"/>
    </row>
    <row r="201" spans="2:17" x14ac:dyDescent="0.25">
      <c r="B201" s="434" t="s">
        <v>190</v>
      </c>
      <c r="C201" s="435"/>
      <c r="D201" s="170"/>
      <c r="E201" s="171"/>
      <c r="F201" s="180">
        <f t="shared" si="34"/>
        <v>0</v>
      </c>
      <c r="G201" s="270">
        <f t="shared" si="35"/>
        <v>0</v>
      </c>
      <c r="H201" s="156"/>
      <c r="I201" s="156"/>
      <c r="J201" s="156"/>
      <c r="K201" s="156"/>
      <c r="L201" s="156"/>
      <c r="M201" s="156"/>
      <c r="N201" s="156"/>
      <c r="O201" s="156"/>
      <c r="P201" s="156"/>
      <c r="Q201" s="156"/>
    </row>
    <row r="202" spans="2:17" x14ac:dyDescent="0.25">
      <c r="B202" s="434" t="s">
        <v>191</v>
      </c>
      <c r="C202" s="435"/>
      <c r="D202" s="170"/>
      <c r="E202" s="171"/>
      <c r="F202" s="180">
        <f t="shared" si="34"/>
        <v>0</v>
      </c>
      <c r="G202" s="270">
        <f t="shared" si="35"/>
        <v>0</v>
      </c>
      <c r="H202" s="156"/>
      <c r="I202" s="156"/>
      <c r="J202" s="156"/>
      <c r="K202" s="156"/>
      <c r="L202" s="156"/>
      <c r="M202" s="156"/>
      <c r="N202" s="156"/>
      <c r="O202" s="156"/>
      <c r="P202" s="156"/>
      <c r="Q202" s="156"/>
    </row>
    <row r="203" spans="2:17" x14ac:dyDescent="0.25">
      <c r="B203" s="434" t="s">
        <v>192</v>
      </c>
      <c r="C203" s="435"/>
      <c r="D203" s="170"/>
      <c r="E203" s="171"/>
      <c r="F203" s="180">
        <f t="shared" si="34"/>
        <v>0</v>
      </c>
      <c r="G203" s="270">
        <f t="shared" si="35"/>
        <v>0</v>
      </c>
      <c r="H203" s="156"/>
      <c r="I203" s="156"/>
      <c r="J203" s="156"/>
      <c r="K203" s="156"/>
      <c r="L203" s="156"/>
      <c r="M203" s="156"/>
      <c r="N203" s="156"/>
      <c r="O203" s="156"/>
      <c r="P203" s="156"/>
      <c r="Q203" s="156"/>
    </row>
    <row r="204" spans="2:17" x14ac:dyDescent="0.25">
      <c r="B204" s="434" t="s">
        <v>193</v>
      </c>
      <c r="C204" s="435"/>
      <c r="D204" s="170"/>
      <c r="E204" s="171"/>
      <c r="F204" s="180">
        <f t="shared" si="34"/>
        <v>0</v>
      </c>
      <c r="G204" s="270">
        <f t="shared" si="35"/>
        <v>0</v>
      </c>
      <c r="H204" s="156"/>
      <c r="I204" s="156"/>
      <c r="J204" s="156"/>
      <c r="K204" s="156"/>
      <c r="L204" s="156"/>
      <c r="M204" s="156"/>
      <c r="N204" s="156"/>
      <c r="O204" s="156"/>
      <c r="P204" s="156"/>
      <c r="Q204" s="156"/>
    </row>
    <row r="205" spans="2:17" ht="15.75" thickBot="1" x14ac:dyDescent="0.3">
      <c r="B205" s="473"/>
      <c r="C205" s="474"/>
      <c r="D205" s="200"/>
      <c r="E205" s="201"/>
      <c r="F205" s="180">
        <f t="shared" si="34"/>
        <v>0</v>
      </c>
      <c r="G205" s="270">
        <f t="shared" si="35"/>
        <v>0</v>
      </c>
      <c r="H205" s="156"/>
      <c r="I205" s="156"/>
      <c r="J205" s="156"/>
      <c r="K205" s="156"/>
      <c r="L205" s="156"/>
      <c r="M205" s="156"/>
      <c r="N205" s="156"/>
      <c r="O205" s="156"/>
      <c r="P205" s="156"/>
      <c r="Q205" s="156"/>
    </row>
    <row r="206" spans="2:17" ht="15.75" thickBot="1" x14ac:dyDescent="0.3">
      <c r="B206" s="420" t="s">
        <v>124</v>
      </c>
      <c r="C206" s="421"/>
      <c r="D206" s="421"/>
      <c r="E206" s="422"/>
      <c r="F206" s="284">
        <f>ROUND(SUM(F199:F205),0)</f>
        <v>0</v>
      </c>
      <c r="G206" s="277">
        <f>ROUND(SUM(G199:G205),0)</f>
        <v>0</v>
      </c>
      <c r="H206" s="156"/>
      <c r="I206" s="156"/>
      <c r="J206" s="156"/>
      <c r="K206" s="156"/>
      <c r="L206" s="156"/>
      <c r="M206" s="156"/>
      <c r="N206" s="156"/>
      <c r="O206" s="156"/>
      <c r="P206" s="156"/>
      <c r="Q206" s="156"/>
    </row>
    <row r="207" spans="2:17" x14ac:dyDescent="0.25">
      <c r="B207" s="156"/>
      <c r="C207" s="156"/>
      <c r="D207" s="156"/>
      <c r="E207" s="156"/>
      <c r="F207" s="156"/>
      <c r="G207" s="156"/>
      <c r="H207" s="156"/>
      <c r="I207" s="156"/>
      <c r="J207" s="156"/>
      <c r="K207" s="156"/>
      <c r="L207" s="156"/>
      <c r="M207" s="156"/>
      <c r="N207" s="156"/>
      <c r="O207" s="156"/>
      <c r="P207" s="156"/>
      <c r="Q207" s="156"/>
    </row>
    <row r="208" spans="2:17" x14ac:dyDescent="0.25">
      <c r="B208" s="156"/>
      <c r="C208" s="156"/>
      <c r="D208" s="156"/>
      <c r="E208" s="156"/>
      <c r="F208" s="156"/>
      <c r="G208" s="156"/>
      <c r="H208" s="156"/>
      <c r="I208" s="156"/>
      <c r="J208" s="156"/>
      <c r="K208" s="156"/>
      <c r="L208" s="156"/>
      <c r="M208" s="156"/>
      <c r="N208" s="156"/>
      <c r="O208" s="156"/>
      <c r="P208" s="156"/>
      <c r="Q208" s="156"/>
    </row>
    <row r="209" spans="2:17" x14ac:dyDescent="0.25">
      <c r="B209" s="156"/>
      <c r="C209" s="156"/>
      <c r="D209" s="156"/>
      <c r="E209" s="156"/>
      <c r="F209" s="156"/>
      <c r="G209" s="156"/>
      <c r="H209" s="156"/>
      <c r="I209" s="156"/>
      <c r="J209" s="156"/>
      <c r="K209" s="156"/>
      <c r="L209" s="156"/>
      <c r="M209" s="156"/>
      <c r="N209" s="156"/>
      <c r="O209" s="156"/>
      <c r="P209" s="156"/>
      <c r="Q209" s="156"/>
    </row>
    <row r="210" spans="2:17" x14ac:dyDescent="0.25">
      <c r="B210" s="156"/>
      <c r="C210" s="156"/>
      <c r="D210" s="156"/>
      <c r="E210" s="156"/>
      <c r="F210" s="156"/>
      <c r="G210" s="156"/>
      <c r="H210" s="156"/>
      <c r="I210" s="156"/>
      <c r="J210" s="156"/>
      <c r="K210" s="156"/>
      <c r="L210" s="156"/>
      <c r="M210" s="156"/>
      <c r="N210" s="156"/>
      <c r="O210" s="156"/>
      <c r="P210" s="156"/>
      <c r="Q210" s="156"/>
    </row>
    <row r="211" spans="2:17" x14ac:dyDescent="0.25">
      <c r="B211" s="156"/>
      <c r="C211" s="156"/>
      <c r="D211" s="156"/>
      <c r="E211" s="156"/>
      <c r="F211" s="156"/>
      <c r="G211" s="156"/>
      <c r="H211" s="156"/>
      <c r="I211" s="156"/>
      <c r="J211" s="156"/>
      <c r="K211" s="156"/>
      <c r="L211" s="156"/>
      <c r="M211" s="156"/>
      <c r="N211" s="156"/>
      <c r="O211" s="156"/>
      <c r="P211" s="156"/>
      <c r="Q211" s="156"/>
    </row>
    <row r="212" spans="2:17" x14ac:dyDescent="0.25">
      <c r="B212" s="156"/>
      <c r="C212" s="156"/>
      <c r="D212" s="156"/>
      <c r="E212" s="156"/>
      <c r="F212" s="156"/>
      <c r="G212" s="156"/>
      <c r="H212" s="156"/>
      <c r="I212" s="156"/>
      <c r="J212" s="156"/>
      <c r="K212" s="156"/>
      <c r="L212" s="156"/>
      <c r="M212" s="156"/>
      <c r="N212" s="156"/>
      <c r="O212" s="156"/>
      <c r="P212" s="156"/>
      <c r="Q212" s="156"/>
    </row>
    <row r="213" spans="2:17" ht="15.75" thickBot="1" x14ac:dyDescent="0.3">
      <c r="B213" s="156"/>
      <c r="C213" s="156"/>
      <c r="D213" s="156"/>
      <c r="E213" s="156"/>
      <c r="F213" s="156"/>
      <c r="G213" s="156"/>
      <c r="H213" s="156"/>
      <c r="I213" s="156"/>
      <c r="J213" s="156"/>
      <c r="K213" s="156"/>
      <c r="L213" s="156"/>
      <c r="M213" s="156"/>
      <c r="N213" s="156"/>
      <c r="O213" s="156"/>
      <c r="P213" s="156"/>
      <c r="Q213" s="156"/>
    </row>
    <row r="214" spans="2:17" ht="15.75" thickBot="1" x14ac:dyDescent="0.3">
      <c r="B214" s="466" t="s">
        <v>194</v>
      </c>
      <c r="C214" s="467"/>
      <c r="D214" s="467"/>
      <c r="E214" s="468"/>
      <c r="F214" s="156"/>
      <c r="G214" s="156"/>
      <c r="H214" s="156"/>
      <c r="I214" s="156"/>
      <c r="J214" s="156"/>
      <c r="K214" s="156"/>
      <c r="L214" s="156"/>
      <c r="M214" s="156"/>
      <c r="N214" s="156"/>
      <c r="O214" s="156"/>
      <c r="P214" s="156"/>
      <c r="Q214" s="156"/>
    </row>
    <row r="215" spans="2:17" ht="39" thickBot="1" x14ac:dyDescent="0.3">
      <c r="B215" s="464" t="s">
        <v>160</v>
      </c>
      <c r="C215" s="465"/>
      <c r="D215" s="182" t="s">
        <v>151</v>
      </c>
      <c r="E215" s="243" t="s">
        <v>231</v>
      </c>
      <c r="F215" s="156"/>
      <c r="G215" s="156"/>
      <c r="H215" s="156"/>
      <c r="I215" s="156"/>
      <c r="J215" s="156"/>
      <c r="K215" s="156"/>
      <c r="L215" s="156"/>
      <c r="M215" s="156"/>
      <c r="N215" s="156"/>
      <c r="O215" s="156"/>
      <c r="P215" s="156"/>
      <c r="Q215" s="156"/>
    </row>
    <row r="216" spans="2:17" x14ac:dyDescent="0.25">
      <c r="B216" s="429"/>
      <c r="C216" s="424"/>
      <c r="D216" s="183"/>
      <c r="E216" s="270">
        <f>+D216*1.004</f>
        <v>0</v>
      </c>
      <c r="F216" s="156"/>
      <c r="G216" s="156"/>
      <c r="H216" s="156"/>
      <c r="I216" s="156"/>
      <c r="J216" s="156"/>
      <c r="K216" s="156"/>
      <c r="L216" s="156"/>
      <c r="M216" s="156"/>
      <c r="N216" s="156"/>
      <c r="O216" s="156"/>
      <c r="P216" s="156"/>
      <c r="Q216" s="156"/>
    </row>
    <row r="217" spans="2:17" x14ac:dyDescent="0.25">
      <c r="B217" s="425"/>
      <c r="C217" s="426"/>
      <c r="D217" s="184"/>
      <c r="E217" s="270">
        <f t="shared" ref="E217:E221" si="36">+D217*1.004</f>
        <v>0</v>
      </c>
      <c r="F217" s="156"/>
      <c r="G217" s="156"/>
      <c r="H217" s="156"/>
      <c r="I217" s="156"/>
      <c r="J217" s="156"/>
      <c r="K217" s="156"/>
      <c r="L217" s="156"/>
      <c r="M217" s="156"/>
      <c r="N217" s="156"/>
      <c r="O217" s="156"/>
      <c r="P217" s="156"/>
      <c r="Q217" s="156"/>
    </row>
    <row r="218" spans="2:17" x14ac:dyDescent="0.25">
      <c r="B218" s="425"/>
      <c r="C218" s="426"/>
      <c r="D218" s="184"/>
      <c r="E218" s="270">
        <f t="shared" si="36"/>
        <v>0</v>
      </c>
      <c r="F218" s="156"/>
      <c r="G218" s="156"/>
      <c r="H218" s="156"/>
      <c r="I218" s="156"/>
      <c r="J218" s="156"/>
      <c r="K218" s="156"/>
      <c r="L218" s="156"/>
      <c r="M218" s="156"/>
      <c r="N218" s="156"/>
      <c r="O218" s="156"/>
      <c r="P218" s="156"/>
      <c r="Q218" s="156"/>
    </row>
    <row r="219" spans="2:17" x14ac:dyDescent="0.25">
      <c r="B219" s="425"/>
      <c r="C219" s="426"/>
      <c r="D219" s="184"/>
      <c r="E219" s="270">
        <f t="shared" si="36"/>
        <v>0</v>
      </c>
      <c r="F219" s="156"/>
      <c r="G219" s="156"/>
      <c r="H219" s="156"/>
      <c r="I219" s="156"/>
      <c r="J219" s="156"/>
      <c r="K219" s="156"/>
      <c r="L219" s="156"/>
      <c r="M219" s="156"/>
      <c r="N219" s="156"/>
      <c r="O219" s="156"/>
      <c r="P219" s="156"/>
      <c r="Q219" s="156"/>
    </row>
    <row r="220" spans="2:17" x14ac:dyDescent="0.25">
      <c r="B220" s="425"/>
      <c r="C220" s="426"/>
      <c r="D220" s="184"/>
      <c r="E220" s="270">
        <f t="shared" si="36"/>
        <v>0</v>
      </c>
      <c r="F220" s="156"/>
      <c r="G220" s="156"/>
      <c r="H220" s="156"/>
      <c r="I220" s="156"/>
      <c r="J220" s="156"/>
      <c r="K220" s="156"/>
      <c r="L220" s="156"/>
      <c r="M220" s="156"/>
      <c r="N220" s="156"/>
      <c r="O220" s="156"/>
      <c r="P220" s="156"/>
      <c r="Q220" s="156"/>
    </row>
    <row r="221" spans="2:17" ht="15.75" thickBot="1" x14ac:dyDescent="0.3">
      <c r="B221" s="427"/>
      <c r="C221" s="428"/>
      <c r="D221" s="195"/>
      <c r="E221" s="270">
        <f t="shared" si="36"/>
        <v>0</v>
      </c>
      <c r="F221" s="156"/>
      <c r="G221" s="156"/>
      <c r="H221" s="156"/>
      <c r="I221" s="156"/>
      <c r="J221" s="156"/>
      <c r="K221" s="156"/>
      <c r="L221" s="156"/>
      <c r="M221" s="156"/>
      <c r="N221" s="156"/>
      <c r="O221" s="156"/>
      <c r="P221" s="156"/>
      <c r="Q221" s="156"/>
    </row>
    <row r="222" spans="2:17" ht="15.75" thickBot="1" x14ac:dyDescent="0.3">
      <c r="B222" s="439" t="s">
        <v>124</v>
      </c>
      <c r="C222" s="446"/>
      <c r="D222" s="284">
        <f>ROUND(SUM(D216:D221),0)</f>
        <v>0</v>
      </c>
      <c r="E222" s="277">
        <f>ROUND(SUM(E216:E221),0)</f>
        <v>0</v>
      </c>
      <c r="F222" s="156"/>
      <c r="G222" s="156"/>
      <c r="H222" s="156"/>
      <c r="I222" s="156"/>
      <c r="J222" s="156"/>
      <c r="K222" s="156"/>
      <c r="L222" s="156"/>
      <c r="M222" s="156"/>
      <c r="N222" s="156"/>
      <c r="O222" s="156"/>
      <c r="P222" s="156"/>
      <c r="Q222" s="156"/>
    </row>
    <row r="223" spans="2:17" x14ac:dyDescent="0.25">
      <c r="B223" s="156"/>
      <c r="C223" s="156"/>
      <c r="D223" s="156"/>
      <c r="F223" s="156"/>
      <c r="G223" s="156"/>
      <c r="H223" s="156"/>
      <c r="I223" s="156"/>
      <c r="J223" s="156"/>
      <c r="K223" s="156"/>
      <c r="L223" s="156"/>
      <c r="M223" s="156"/>
      <c r="N223" s="156"/>
      <c r="O223" s="156"/>
      <c r="P223" s="156"/>
      <c r="Q223" s="156"/>
    </row>
    <row r="224" spans="2:17" x14ac:dyDescent="0.25">
      <c r="B224" s="156"/>
      <c r="C224" s="156"/>
      <c r="D224" s="156"/>
      <c r="E224" s="156"/>
      <c r="F224" s="156"/>
      <c r="G224" s="156"/>
      <c r="H224" s="156"/>
      <c r="I224" s="156"/>
      <c r="J224" s="156"/>
      <c r="K224" s="156"/>
      <c r="L224" s="156"/>
      <c r="M224" s="156"/>
      <c r="N224" s="156"/>
      <c r="O224" s="156"/>
      <c r="P224" s="156"/>
      <c r="Q224" s="156"/>
    </row>
    <row r="225" spans="2:17" x14ac:dyDescent="0.25">
      <c r="B225" s="156"/>
      <c r="C225" s="156"/>
      <c r="D225" s="156"/>
      <c r="E225" s="156"/>
      <c r="F225" s="156"/>
      <c r="G225" s="156"/>
      <c r="H225" s="156"/>
      <c r="I225" s="156"/>
      <c r="J225" s="156"/>
      <c r="K225" s="156"/>
      <c r="L225" s="156"/>
      <c r="M225" s="156"/>
      <c r="N225" s="156"/>
      <c r="O225" s="156"/>
      <c r="P225" s="156"/>
      <c r="Q225" s="156"/>
    </row>
    <row r="226" spans="2:17" x14ac:dyDescent="0.25">
      <c r="B226" s="156"/>
      <c r="C226" s="156"/>
      <c r="D226" s="156"/>
      <c r="E226" s="156"/>
      <c r="F226" s="156"/>
      <c r="G226" s="156"/>
      <c r="H226" s="156"/>
      <c r="I226" s="156"/>
      <c r="J226" s="156"/>
      <c r="K226" s="156"/>
      <c r="L226" s="156"/>
      <c r="M226" s="156"/>
      <c r="N226" s="156"/>
      <c r="O226" s="156"/>
      <c r="P226" s="156"/>
      <c r="Q226" s="156"/>
    </row>
    <row r="227" spans="2:17" x14ac:dyDescent="0.25">
      <c r="B227" s="156"/>
      <c r="C227" s="156"/>
      <c r="D227" s="156"/>
      <c r="E227" s="156"/>
      <c r="F227" s="156"/>
      <c r="G227" s="156"/>
      <c r="H227" s="156"/>
      <c r="I227" s="156"/>
      <c r="J227" s="156"/>
      <c r="K227" s="156"/>
      <c r="L227" s="156"/>
      <c r="M227" s="156"/>
      <c r="N227" s="156"/>
      <c r="O227" s="156"/>
      <c r="P227" s="156"/>
      <c r="Q227" s="156"/>
    </row>
    <row r="228" spans="2:17" x14ac:dyDescent="0.25">
      <c r="B228" s="156"/>
      <c r="C228" s="156"/>
      <c r="D228" s="156"/>
      <c r="E228" s="156"/>
      <c r="F228" s="156"/>
      <c r="G228" s="156"/>
      <c r="H228" s="156"/>
      <c r="I228" s="156"/>
      <c r="J228" s="156"/>
      <c r="K228" s="156"/>
      <c r="L228" s="156"/>
      <c r="M228" s="156"/>
      <c r="N228" s="156"/>
      <c r="O228" s="156"/>
      <c r="P228" s="156"/>
      <c r="Q228" s="156"/>
    </row>
    <row r="229" spans="2:17" x14ac:dyDescent="0.25">
      <c r="B229" s="156"/>
      <c r="C229" s="156"/>
      <c r="D229" s="156"/>
      <c r="E229" s="156"/>
      <c r="F229" s="156"/>
      <c r="G229" s="156"/>
      <c r="H229" s="156"/>
      <c r="I229" s="156"/>
      <c r="J229" s="156"/>
      <c r="K229" s="156"/>
      <c r="L229" s="156"/>
      <c r="M229" s="156"/>
      <c r="N229" s="156"/>
      <c r="O229" s="156"/>
      <c r="P229" s="156"/>
      <c r="Q229" s="156"/>
    </row>
    <row r="230" spans="2:17" x14ac:dyDescent="0.25">
      <c r="B230" s="156"/>
      <c r="C230" s="156"/>
      <c r="D230" s="156"/>
      <c r="E230" s="156"/>
      <c r="F230" s="156"/>
      <c r="G230" s="156"/>
      <c r="H230" s="156"/>
      <c r="I230" s="156"/>
      <c r="J230" s="156"/>
      <c r="K230" s="156"/>
      <c r="L230" s="156"/>
      <c r="M230" s="156"/>
      <c r="N230" s="156"/>
      <c r="O230" s="156"/>
      <c r="P230" s="156"/>
      <c r="Q230" s="156"/>
    </row>
    <row r="231" spans="2:17" ht="15.75" thickBot="1" x14ac:dyDescent="0.3">
      <c r="B231" s="156"/>
      <c r="C231" s="156"/>
      <c r="D231" s="156"/>
      <c r="E231" s="156"/>
      <c r="F231" s="156"/>
      <c r="G231" s="156"/>
      <c r="H231" s="156"/>
      <c r="I231" s="156"/>
      <c r="J231" s="156"/>
      <c r="K231" s="156"/>
      <c r="L231" s="156"/>
      <c r="M231" s="156"/>
      <c r="N231" s="156"/>
      <c r="O231" s="156"/>
      <c r="P231" s="156"/>
      <c r="Q231" s="156"/>
    </row>
    <row r="232" spans="2:17" ht="15.75" customHeight="1" thickBot="1" x14ac:dyDescent="0.3">
      <c r="B232" s="436" t="s">
        <v>195</v>
      </c>
      <c r="C232" s="454"/>
      <c r="D232" s="454"/>
      <c r="E232" s="455"/>
      <c r="F232" s="156"/>
      <c r="G232" s="156"/>
      <c r="H232" s="156"/>
      <c r="I232" s="156"/>
      <c r="J232" s="156"/>
      <c r="K232" s="156"/>
      <c r="L232" s="156"/>
      <c r="M232" s="156"/>
      <c r="N232" s="156"/>
      <c r="O232" s="156"/>
      <c r="P232" s="156"/>
      <c r="Q232" s="156"/>
    </row>
    <row r="233" spans="2:17" ht="45.75" customHeight="1" thickBot="1" x14ac:dyDescent="0.3">
      <c r="B233" s="464" t="s">
        <v>160</v>
      </c>
      <c r="C233" s="465"/>
      <c r="D233" s="182" t="s">
        <v>151</v>
      </c>
      <c r="E233" s="243" t="s">
        <v>231</v>
      </c>
      <c r="F233" s="156"/>
      <c r="G233" s="156"/>
      <c r="H233" s="156"/>
      <c r="I233" s="156"/>
      <c r="J233" s="156"/>
      <c r="K233" s="156"/>
      <c r="L233" s="156"/>
      <c r="M233" s="156"/>
      <c r="N233" s="156"/>
      <c r="O233" s="156"/>
      <c r="P233" s="156"/>
      <c r="Q233" s="156"/>
    </row>
    <row r="234" spans="2:17" x14ac:dyDescent="0.25">
      <c r="B234" s="429"/>
      <c r="C234" s="424"/>
      <c r="D234" s="183"/>
      <c r="E234" s="270">
        <f>+D234*1.004</f>
        <v>0</v>
      </c>
      <c r="F234" s="156"/>
      <c r="G234" s="156"/>
      <c r="H234" s="156"/>
      <c r="I234" s="156"/>
      <c r="J234" s="156"/>
      <c r="K234" s="156"/>
      <c r="L234" s="156"/>
      <c r="M234" s="156"/>
      <c r="N234" s="156"/>
      <c r="O234" s="156"/>
      <c r="P234" s="156"/>
      <c r="Q234" s="156"/>
    </row>
    <row r="235" spans="2:17" x14ac:dyDescent="0.25">
      <c r="B235" s="425"/>
      <c r="C235" s="426"/>
      <c r="D235" s="184"/>
      <c r="E235" s="270">
        <f>+D235*1.004</f>
        <v>0</v>
      </c>
      <c r="F235" s="156"/>
      <c r="G235" s="156"/>
      <c r="H235" s="156"/>
      <c r="I235" s="156"/>
      <c r="J235" s="156"/>
      <c r="K235" s="156"/>
      <c r="L235" s="156"/>
      <c r="M235" s="156"/>
      <c r="N235" s="156"/>
      <c r="O235" s="156"/>
      <c r="P235" s="156"/>
      <c r="Q235" s="156"/>
    </row>
    <row r="236" spans="2:17" x14ac:dyDescent="0.25">
      <c r="B236" s="425"/>
      <c r="C236" s="426"/>
      <c r="D236" s="184"/>
      <c r="E236" s="270">
        <f t="shared" ref="E236:E239" si="37">+D236*1.004</f>
        <v>0</v>
      </c>
      <c r="F236" s="156"/>
      <c r="G236" s="156"/>
      <c r="H236" s="156"/>
      <c r="I236" s="156"/>
      <c r="J236" s="156"/>
      <c r="K236" s="156"/>
      <c r="L236" s="156"/>
      <c r="M236" s="156"/>
      <c r="N236" s="156"/>
      <c r="O236" s="156"/>
      <c r="P236" s="156"/>
      <c r="Q236" s="156"/>
    </row>
    <row r="237" spans="2:17" x14ac:dyDescent="0.25">
      <c r="B237" s="425"/>
      <c r="C237" s="426"/>
      <c r="D237" s="184"/>
      <c r="E237" s="270">
        <f t="shared" si="37"/>
        <v>0</v>
      </c>
      <c r="F237" s="156"/>
      <c r="G237" s="156"/>
      <c r="H237" s="156"/>
      <c r="I237" s="156"/>
      <c r="J237" s="156"/>
      <c r="K237" s="156"/>
      <c r="L237" s="156"/>
      <c r="M237" s="156"/>
      <c r="N237" s="156"/>
      <c r="O237" s="156"/>
      <c r="P237" s="156"/>
      <c r="Q237" s="156"/>
    </row>
    <row r="238" spans="2:17" x14ac:dyDescent="0.25">
      <c r="B238" s="425"/>
      <c r="C238" s="426"/>
      <c r="D238" s="184"/>
      <c r="E238" s="270">
        <f t="shared" si="37"/>
        <v>0</v>
      </c>
      <c r="F238" s="156"/>
      <c r="G238" s="156"/>
      <c r="H238" s="156"/>
      <c r="I238" s="156"/>
      <c r="J238" s="156"/>
      <c r="K238" s="156"/>
      <c r="L238" s="156"/>
      <c r="M238" s="156"/>
      <c r="N238" s="156"/>
      <c r="O238" s="156"/>
      <c r="P238" s="156"/>
      <c r="Q238" s="156"/>
    </row>
    <row r="239" spans="2:17" ht="15.75" thickBot="1" x14ac:dyDescent="0.3">
      <c r="B239" s="427"/>
      <c r="C239" s="428"/>
      <c r="D239" s="184"/>
      <c r="E239" s="270">
        <f t="shared" si="37"/>
        <v>0</v>
      </c>
      <c r="F239" s="156"/>
      <c r="G239" s="156"/>
      <c r="H239" s="156"/>
      <c r="I239" s="156"/>
      <c r="J239" s="156"/>
      <c r="K239" s="156"/>
      <c r="L239" s="156"/>
      <c r="M239" s="156"/>
      <c r="N239" s="156"/>
      <c r="O239" s="156"/>
      <c r="P239" s="156"/>
      <c r="Q239" s="156"/>
    </row>
    <row r="240" spans="2:17" ht="15.75" thickBot="1" x14ac:dyDescent="0.3">
      <c r="B240" s="420" t="s">
        <v>124</v>
      </c>
      <c r="C240" s="422"/>
      <c r="D240" s="284">
        <f>ROUND(SUM(D234:D239),0)</f>
        <v>0</v>
      </c>
      <c r="E240" s="277">
        <f>ROUND(SUM(E234:E239),0)</f>
        <v>0</v>
      </c>
      <c r="F240" s="156"/>
      <c r="G240" s="156"/>
      <c r="H240" s="156"/>
      <c r="I240" s="156"/>
      <c r="J240" s="156"/>
      <c r="K240" s="156"/>
      <c r="L240" s="156"/>
      <c r="M240" s="156"/>
      <c r="N240" s="156"/>
      <c r="O240" s="156"/>
      <c r="P240" s="156"/>
      <c r="Q240" s="156"/>
    </row>
    <row r="241" spans="2:17" x14ac:dyDescent="0.25">
      <c r="B241" s="156"/>
      <c r="C241" s="156"/>
      <c r="D241" s="156"/>
      <c r="E241" s="156"/>
      <c r="F241" s="156"/>
      <c r="G241" s="156"/>
      <c r="H241" s="156"/>
      <c r="I241" s="156"/>
      <c r="J241" s="156"/>
      <c r="K241" s="156"/>
      <c r="L241" s="156"/>
      <c r="M241" s="156"/>
      <c r="N241" s="156"/>
      <c r="O241" s="156"/>
      <c r="P241" s="156"/>
      <c r="Q241" s="156"/>
    </row>
    <row r="242" spans="2:17" x14ac:dyDescent="0.25">
      <c r="B242" s="156"/>
      <c r="C242" s="156"/>
      <c r="D242" s="156"/>
      <c r="E242" s="156"/>
      <c r="F242" s="156"/>
      <c r="G242" s="156"/>
      <c r="H242" s="156"/>
      <c r="I242" s="156"/>
      <c r="J242" s="156"/>
      <c r="K242" s="156"/>
      <c r="L242" s="156"/>
      <c r="M242" s="156"/>
      <c r="N242" s="156"/>
      <c r="O242" s="156"/>
      <c r="P242" s="156"/>
      <c r="Q242" s="156"/>
    </row>
    <row r="243" spans="2:17" x14ac:dyDescent="0.25">
      <c r="B243" s="156"/>
      <c r="C243" s="156"/>
      <c r="D243" s="156"/>
      <c r="E243" s="156"/>
      <c r="F243" s="156"/>
      <c r="G243" s="156"/>
      <c r="H243" s="156"/>
      <c r="I243" s="156"/>
      <c r="J243" s="156"/>
      <c r="K243" s="156"/>
      <c r="L243" s="156"/>
      <c r="M243" s="156"/>
      <c r="N243" s="156"/>
      <c r="O243" s="156"/>
      <c r="P243" s="156"/>
      <c r="Q243" s="156"/>
    </row>
    <row r="244" spans="2:17" x14ac:dyDescent="0.25">
      <c r="B244" s="156"/>
      <c r="C244" s="156"/>
      <c r="D244" s="156"/>
      <c r="E244" s="156"/>
      <c r="F244" s="156"/>
      <c r="G244" s="156"/>
      <c r="H244" s="156"/>
      <c r="I244" s="156"/>
      <c r="J244" s="156"/>
      <c r="K244" s="156"/>
      <c r="L244" s="156"/>
      <c r="M244" s="156"/>
      <c r="N244" s="156"/>
      <c r="O244" s="156"/>
      <c r="P244" s="156"/>
      <c r="Q244" s="156"/>
    </row>
    <row r="245" spans="2:17" x14ac:dyDescent="0.25">
      <c r="B245" s="156"/>
      <c r="C245" s="156"/>
      <c r="D245" s="156"/>
      <c r="E245" s="156"/>
      <c r="F245" s="156"/>
      <c r="G245" s="156"/>
      <c r="H245" s="156"/>
      <c r="I245" s="156"/>
      <c r="J245" s="156"/>
      <c r="K245" s="156"/>
      <c r="L245" s="156"/>
      <c r="M245" s="156"/>
      <c r="N245" s="156"/>
      <c r="O245" s="156"/>
      <c r="P245" s="156"/>
      <c r="Q245" s="156"/>
    </row>
    <row r="246" spans="2:17" x14ac:dyDescent="0.25">
      <c r="B246" s="156"/>
      <c r="C246" s="156"/>
      <c r="D246" s="156"/>
      <c r="E246" s="156"/>
      <c r="F246" s="156"/>
      <c r="G246" s="156"/>
      <c r="H246" s="156"/>
      <c r="I246" s="156"/>
      <c r="J246" s="156"/>
      <c r="K246" s="156"/>
      <c r="L246" s="156"/>
      <c r="M246" s="156"/>
      <c r="N246" s="156"/>
      <c r="O246" s="156"/>
      <c r="P246" s="156"/>
      <c r="Q246" s="156"/>
    </row>
    <row r="247" spans="2:17" ht="15.75" thickBot="1" x14ac:dyDescent="0.3">
      <c r="B247" s="156"/>
      <c r="C247" s="156"/>
      <c r="D247" s="156"/>
      <c r="E247" s="156"/>
      <c r="F247" s="156"/>
      <c r="G247" s="156"/>
      <c r="H247" s="156"/>
      <c r="I247" s="156"/>
      <c r="J247" s="156"/>
      <c r="K247" s="156"/>
      <c r="L247" s="156"/>
      <c r="M247" s="156"/>
      <c r="N247" s="156"/>
      <c r="O247" s="156"/>
      <c r="P247" s="156"/>
      <c r="Q247" s="156"/>
    </row>
    <row r="248" spans="2:17" ht="15.75" thickBot="1" x14ac:dyDescent="0.3">
      <c r="B248" s="436" t="s">
        <v>196</v>
      </c>
      <c r="C248" s="454"/>
      <c r="D248" s="454"/>
      <c r="E248" s="455"/>
      <c r="F248" s="156"/>
      <c r="G248" s="156"/>
      <c r="H248" s="156"/>
      <c r="I248" s="156"/>
      <c r="J248" s="156"/>
      <c r="K248" s="156"/>
      <c r="L248" s="156"/>
      <c r="M248" s="156"/>
      <c r="N248" s="156"/>
      <c r="O248" s="156"/>
      <c r="P248" s="156"/>
      <c r="Q248" s="156"/>
    </row>
    <row r="249" spans="2:17" ht="39" thickBot="1" x14ac:dyDescent="0.3">
      <c r="B249" s="464" t="s">
        <v>160</v>
      </c>
      <c r="C249" s="465"/>
      <c r="D249" s="160" t="s">
        <v>197</v>
      </c>
      <c r="E249" s="243" t="s">
        <v>231</v>
      </c>
      <c r="F249" s="156"/>
      <c r="G249" s="156"/>
      <c r="H249" s="156"/>
      <c r="I249" s="156"/>
      <c r="J249" s="156"/>
      <c r="K249" s="156"/>
      <c r="L249" s="156"/>
      <c r="M249" s="156"/>
      <c r="N249" s="156"/>
      <c r="O249" s="156"/>
      <c r="P249" s="156"/>
      <c r="Q249" s="156"/>
    </row>
    <row r="250" spans="2:17" x14ac:dyDescent="0.25">
      <c r="B250" s="423"/>
      <c r="C250" s="424"/>
      <c r="D250" s="183"/>
      <c r="E250" s="270">
        <f>+D250*1.004</f>
        <v>0</v>
      </c>
      <c r="F250" s="156"/>
      <c r="G250" s="156"/>
      <c r="H250" s="156"/>
      <c r="I250" s="156"/>
      <c r="J250" s="156"/>
      <c r="K250" s="156"/>
      <c r="L250" s="156"/>
      <c r="M250" s="156"/>
      <c r="N250" s="156"/>
      <c r="O250" s="156"/>
      <c r="P250" s="156"/>
      <c r="Q250" s="156"/>
    </row>
    <row r="251" spans="2:17" x14ac:dyDescent="0.25">
      <c r="B251" s="425"/>
      <c r="C251" s="426"/>
      <c r="D251" s="184"/>
      <c r="E251" s="270">
        <f>+D251*1.004</f>
        <v>0</v>
      </c>
      <c r="F251" s="156"/>
      <c r="G251" s="156"/>
      <c r="H251" s="156"/>
      <c r="I251" s="156"/>
      <c r="J251" s="156"/>
      <c r="K251" s="156"/>
      <c r="L251" s="156"/>
      <c r="M251" s="156"/>
      <c r="N251" s="156"/>
      <c r="O251" s="156"/>
      <c r="P251" s="156"/>
      <c r="Q251" s="156"/>
    </row>
    <row r="252" spans="2:17" x14ac:dyDescent="0.25">
      <c r="B252" s="425"/>
      <c r="C252" s="426"/>
      <c r="D252" s="184"/>
      <c r="E252" s="270">
        <f t="shared" ref="E252:E255" si="38">+D252*1.004</f>
        <v>0</v>
      </c>
      <c r="F252" s="156"/>
      <c r="G252" s="156"/>
      <c r="H252" s="156"/>
      <c r="I252" s="156"/>
      <c r="J252" s="156"/>
      <c r="K252" s="156"/>
      <c r="L252" s="156"/>
      <c r="M252" s="156"/>
      <c r="N252" s="156"/>
      <c r="O252" s="156"/>
      <c r="P252" s="156"/>
      <c r="Q252" s="156"/>
    </row>
    <row r="253" spans="2:17" x14ac:dyDescent="0.25">
      <c r="B253" s="425"/>
      <c r="C253" s="426"/>
      <c r="D253" s="184"/>
      <c r="E253" s="270">
        <f t="shared" si="38"/>
        <v>0</v>
      </c>
      <c r="F253" s="156"/>
      <c r="G253" s="156"/>
      <c r="H253" s="156"/>
      <c r="I253" s="156"/>
      <c r="J253" s="156"/>
      <c r="K253" s="156"/>
      <c r="L253" s="156"/>
      <c r="M253" s="156"/>
      <c r="N253" s="156"/>
      <c r="O253" s="156"/>
      <c r="P253" s="156"/>
      <c r="Q253" s="156"/>
    </row>
    <row r="254" spans="2:17" x14ac:dyDescent="0.25">
      <c r="B254" s="425"/>
      <c r="C254" s="426"/>
      <c r="D254" s="184"/>
      <c r="E254" s="270">
        <f t="shared" si="38"/>
        <v>0</v>
      </c>
      <c r="F254" s="156"/>
      <c r="G254" s="156"/>
      <c r="H254" s="156"/>
      <c r="I254" s="156"/>
      <c r="J254" s="156"/>
      <c r="K254" s="156"/>
      <c r="L254" s="156"/>
      <c r="M254" s="156"/>
      <c r="N254" s="156"/>
      <c r="O254" s="156"/>
      <c r="P254" s="156"/>
      <c r="Q254" s="156"/>
    </row>
    <row r="255" spans="2:17" ht="15.75" thickBot="1" x14ac:dyDescent="0.3">
      <c r="B255" s="427"/>
      <c r="C255" s="428"/>
      <c r="D255" s="184"/>
      <c r="E255" s="270">
        <f t="shared" si="38"/>
        <v>0</v>
      </c>
      <c r="F255" s="156"/>
      <c r="G255" s="156"/>
      <c r="H255" s="156"/>
      <c r="I255" s="156"/>
      <c r="J255" s="156"/>
      <c r="K255" s="156"/>
      <c r="L255" s="156"/>
      <c r="M255" s="156"/>
      <c r="N255" s="156"/>
      <c r="O255" s="156"/>
      <c r="P255" s="156"/>
      <c r="Q255" s="156"/>
    </row>
    <row r="256" spans="2:17" ht="15.75" thickBot="1" x14ac:dyDescent="0.3">
      <c r="B256" s="439" t="s">
        <v>124</v>
      </c>
      <c r="C256" s="440"/>
      <c r="D256" s="284">
        <f>ROUND(SUM(D250:D255),0)</f>
        <v>0</v>
      </c>
      <c r="E256" s="277">
        <f>ROUND(SUM(E250:E255),0)</f>
        <v>0</v>
      </c>
      <c r="F256" s="156"/>
      <c r="G256" s="156"/>
      <c r="H256" s="156"/>
      <c r="I256" s="156"/>
      <c r="J256" s="156"/>
      <c r="K256" s="156"/>
      <c r="L256" s="156"/>
      <c r="M256" s="156"/>
      <c r="N256" s="156"/>
      <c r="O256" s="156"/>
      <c r="P256" s="156"/>
      <c r="Q256" s="156"/>
    </row>
    <row r="257" spans="2:17" x14ac:dyDescent="0.25">
      <c r="B257" s="156"/>
      <c r="C257" s="156"/>
      <c r="D257" s="156"/>
      <c r="E257" s="156"/>
      <c r="F257" s="156"/>
      <c r="G257" s="156"/>
      <c r="H257" s="156"/>
      <c r="I257" s="156"/>
      <c r="J257" s="156"/>
      <c r="K257" s="156"/>
      <c r="L257" s="156"/>
      <c r="M257" s="156"/>
      <c r="N257" s="156"/>
      <c r="O257" s="156"/>
      <c r="P257" s="156"/>
      <c r="Q257" s="156"/>
    </row>
    <row r="258" spans="2:17" x14ac:dyDescent="0.25">
      <c r="B258" s="156"/>
      <c r="C258" s="156"/>
      <c r="D258" s="156"/>
      <c r="E258" s="156"/>
      <c r="F258" s="156"/>
      <c r="G258" s="156"/>
      <c r="H258" s="156"/>
      <c r="I258" s="156"/>
      <c r="J258" s="156"/>
      <c r="K258" s="156"/>
      <c r="L258" s="156"/>
      <c r="M258" s="156"/>
      <c r="N258" s="156"/>
      <c r="O258" s="156"/>
      <c r="P258" s="156"/>
      <c r="Q258" s="156"/>
    </row>
    <row r="259" spans="2:17" x14ac:dyDescent="0.25">
      <c r="B259" s="156"/>
      <c r="C259" s="156"/>
      <c r="D259" s="156"/>
      <c r="E259" s="156"/>
      <c r="F259" s="156"/>
      <c r="G259" s="156"/>
      <c r="H259" s="156"/>
      <c r="I259" s="156"/>
      <c r="J259" s="156"/>
      <c r="K259" s="156"/>
      <c r="L259" s="156"/>
      <c r="M259" s="156"/>
      <c r="N259" s="156"/>
      <c r="O259" s="156"/>
      <c r="P259" s="156"/>
      <c r="Q259" s="156"/>
    </row>
    <row r="260" spans="2:17" x14ac:dyDescent="0.25">
      <c r="B260" s="156"/>
      <c r="C260" s="156"/>
      <c r="D260" s="156"/>
      <c r="E260" s="156"/>
      <c r="F260" s="156"/>
      <c r="G260" s="156"/>
      <c r="H260" s="156"/>
      <c r="I260" s="156"/>
      <c r="J260" s="156"/>
      <c r="K260" s="156"/>
      <c r="L260" s="156"/>
      <c r="M260" s="156"/>
      <c r="N260" s="156"/>
      <c r="O260" s="156"/>
      <c r="P260" s="156"/>
      <c r="Q260" s="156"/>
    </row>
    <row r="261" spans="2:17" x14ac:dyDescent="0.25">
      <c r="B261" s="156"/>
      <c r="C261" s="156"/>
      <c r="D261" s="156"/>
      <c r="E261" s="156"/>
      <c r="F261" s="156"/>
      <c r="G261" s="156"/>
      <c r="H261" s="156"/>
      <c r="I261" s="156"/>
      <c r="J261" s="156"/>
      <c r="K261" s="156"/>
      <c r="L261" s="156"/>
      <c r="M261" s="156"/>
      <c r="N261" s="156"/>
      <c r="O261" s="156"/>
      <c r="P261" s="156"/>
      <c r="Q261" s="156"/>
    </row>
    <row r="262" spans="2:17" x14ac:dyDescent="0.25">
      <c r="B262" s="156"/>
      <c r="C262" s="156"/>
      <c r="D262" s="156"/>
      <c r="E262" s="156"/>
      <c r="F262" s="156"/>
      <c r="G262" s="156"/>
      <c r="H262" s="156"/>
      <c r="I262" s="156"/>
      <c r="J262" s="156"/>
      <c r="K262" s="156"/>
      <c r="L262" s="156"/>
      <c r="M262" s="156"/>
      <c r="N262" s="156"/>
      <c r="O262" s="156"/>
      <c r="P262" s="156"/>
      <c r="Q262" s="156"/>
    </row>
    <row r="263" spans="2:17" x14ac:dyDescent="0.25">
      <c r="B263" s="156"/>
      <c r="C263" s="156"/>
      <c r="D263" s="156"/>
      <c r="E263" s="156"/>
      <c r="F263" s="156"/>
      <c r="G263" s="156"/>
      <c r="H263" s="156"/>
      <c r="I263" s="156"/>
      <c r="J263" s="156"/>
      <c r="K263" s="156"/>
      <c r="L263" s="156"/>
      <c r="M263" s="156"/>
      <c r="N263" s="156"/>
      <c r="O263" s="156"/>
      <c r="P263" s="156"/>
      <c r="Q263" s="156"/>
    </row>
    <row r="264" spans="2:17" x14ac:dyDescent="0.25">
      <c r="B264" s="156"/>
      <c r="C264" s="156"/>
      <c r="D264" s="156"/>
      <c r="E264" s="156"/>
      <c r="F264" s="156"/>
      <c r="G264" s="156"/>
      <c r="H264" s="156"/>
      <c r="I264" s="156"/>
      <c r="J264" s="156"/>
      <c r="K264" s="156"/>
      <c r="L264" s="156"/>
      <c r="M264" s="156"/>
      <c r="N264" s="156"/>
      <c r="O264" s="156"/>
      <c r="P264" s="156"/>
      <c r="Q264" s="156"/>
    </row>
    <row r="265" spans="2:17" x14ac:dyDescent="0.25">
      <c r="B265" s="156"/>
      <c r="C265" s="156"/>
      <c r="D265" s="156"/>
      <c r="E265" s="156"/>
      <c r="F265" s="156"/>
      <c r="G265" s="156"/>
      <c r="H265" s="156"/>
      <c r="I265" s="156"/>
      <c r="J265" s="156"/>
      <c r="K265" s="156"/>
      <c r="L265" s="156"/>
      <c r="M265" s="156"/>
      <c r="N265" s="156"/>
      <c r="O265" s="156"/>
      <c r="P265" s="156"/>
      <c r="Q265" s="156"/>
    </row>
    <row r="266" spans="2:17" ht="26.25" customHeight="1" thickBot="1" x14ac:dyDescent="0.3">
      <c r="B266" s="156"/>
      <c r="C266" s="156"/>
      <c r="D266" s="156"/>
      <c r="E266" s="156"/>
      <c r="F266" s="156"/>
      <c r="G266" s="156"/>
      <c r="H266" s="156"/>
      <c r="I266" s="156"/>
      <c r="J266" s="156"/>
      <c r="K266" s="156"/>
      <c r="L266" s="156"/>
      <c r="M266" s="156"/>
      <c r="N266" s="156"/>
      <c r="O266" s="156"/>
      <c r="P266" s="156"/>
      <c r="Q266" s="156"/>
    </row>
    <row r="267" spans="2:17" ht="34.5" customHeight="1" thickBot="1" x14ac:dyDescent="0.3">
      <c r="B267" s="436" t="s">
        <v>198</v>
      </c>
      <c r="C267" s="437"/>
      <c r="D267" s="160" t="s">
        <v>151</v>
      </c>
      <c r="E267" s="157"/>
      <c r="F267" s="436" t="s">
        <v>199</v>
      </c>
      <c r="G267" s="437"/>
      <c r="H267" s="160" t="s">
        <v>151</v>
      </c>
      <c r="I267" s="157"/>
      <c r="J267" s="436" t="s">
        <v>200</v>
      </c>
      <c r="K267" s="437"/>
      <c r="L267" s="160" t="s">
        <v>151</v>
      </c>
      <c r="M267" s="157"/>
      <c r="N267" s="156"/>
      <c r="O267" s="156"/>
      <c r="P267" s="156"/>
      <c r="Q267" s="156"/>
    </row>
    <row r="268" spans="2:17" x14ac:dyDescent="0.25">
      <c r="B268" s="429"/>
      <c r="C268" s="424"/>
      <c r="D268" s="183"/>
      <c r="E268" s="156"/>
      <c r="F268" s="423"/>
      <c r="G268" s="424"/>
      <c r="H268" s="183"/>
      <c r="I268" s="156"/>
      <c r="J268" s="429"/>
      <c r="K268" s="424"/>
      <c r="L268" s="183"/>
      <c r="M268" s="156"/>
      <c r="N268" s="156"/>
      <c r="O268" s="156"/>
      <c r="P268" s="156"/>
      <c r="Q268" s="156"/>
    </row>
    <row r="269" spans="2:17" x14ac:dyDescent="0.25">
      <c r="B269" s="425"/>
      <c r="C269" s="426"/>
      <c r="D269" s="184"/>
      <c r="E269" s="156"/>
      <c r="F269" s="445"/>
      <c r="G269" s="426"/>
      <c r="H269" s="184"/>
      <c r="I269" s="156"/>
      <c r="J269" s="425"/>
      <c r="K269" s="426"/>
      <c r="L269" s="184"/>
      <c r="M269" s="156"/>
      <c r="N269" s="156"/>
      <c r="O269" s="156"/>
      <c r="P269" s="156"/>
      <c r="Q269" s="156"/>
    </row>
    <row r="270" spans="2:17" x14ac:dyDescent="0.25">
      <c r="B270" s="425"/>
      <c r="C270" s="426"/>
      <c r="D270" s="184"/>
      <c r="E270" s="156"/>
      <c r="F270" s="445"/>
      <c r="G270" s="426"/>
      <c r="H270" s="184"/>
      <c r="I270" s="156"/>
      <c r="J270" s="425"/>
      <c r="K270" s="426"/>
      <c r="L270" s="184"/>
      <c r="M270" s="156"/>
      <c r="N270" s="156"/>
      <c r="O270" s="156"/>
      <c r="P270" s="156"/>
      <c r="Q270" s="156"/>
    </row>
    <row r="271" spans="2:17" x14ac:dyDescent="0.25">
      <c r="B271" s="425"/>
      <c r="C271" s="426"/>
      <c r="D271" s="184"/>
      <c r="E271" s="156"/>
      <c r="F271" s="425"/>
      <c r="G271" s="426"/>
      <c r="H271" s="184"/>
      <c r="I271" s="156"/>
      <c r="J271" s="425"/>
      <c r="K271" s="426"/>
      <c r="L271" s="184"/>
      <c r="M271" s="156"/>
      <c r="N271" s="156"/>
      <c r="O271" s="156"/>
      <c r="P271" s="156"/>
      <c r="Q271" s="156"/>
    </row>
    <row r="272" spans="2:17" x14ac:dyDescent="0.25">
      <c r="B272" s="425"/>
      <c r="C272" s="426"/>
      <c r="D272" s="184"/>
      <c r="E272" s="156"/>
      <c r="F272" s="425"/>
      <c r="G272" s="426"/>
      <c r="H272" s="184"/>
      <c r="I272" s="156"/>
      <c r="J272" s="425"/>
      <c r="K272" s="426"/>
      <c r="L272" s="184"/>
      <c r="M272" s="156"/>
      <c r="N272" s="156"/>
      <c r="O272" s="156"/>
      <c r="P272" s="156"/>
      <c r="Q272" s="156"/>
    </row>
    <row r="273" spans="2:17" ht="15.75" thickBot="1" x14ac:dyDescent="0.3">
      <c r="B273" s="427"/>
      <c r="C273" s="428"/>
      <c r="D273" s="195"/>
      <c r="E273" s="156"/>
      <c r="F273" s="427"/>
      <c r="G273" s="428"/>
      <c r="H273" s="195"/>
      <c r="I273" s="156"/>
      <c r="J273" s="438"/>
      <c r="K273" s="428"/>
      <c r="L273" s="195"/>
      <c r="M273" s="156"/>
      <c r="N273" s="156"/>
      <c r="O273" s="156"/>
      <c r="P273" s="156"/>
      <c r="Q273" s="156"/>
    </row>
    <row r="274" spans="2:17" ht="15.75" thickBot="1" x14ac:dyDescent="0.3">
      <c r="B274" s="439" t="s">
        <v>124</v>
      </c>
      <c r="C274" s="446"/>
      <c r="D274" s="289">
        <f>ROUND(SUM(D268:D273),0)</f>
        <v>0</v>
      </c>
      <c r="E274" s="156"/>
      <c r="F274" s="439" t="s">
        <v>124</v>
      </c>
      <c r="G274" s="440"/>
      <c r="H274" s="289">
        <f>ROUND(SUM(H268:H273),0)</f>
        <v>0</v>
      </c>
      <c r="I274" s="156"/>
      <c r="J274" s="439" t="s">
        <v>124</v>
      </c>
      <c r="K274" s="440"/>
      <c r="L274" s="289">
        <f>ROUND(SUM(L268:L273),0)</f>
        <v>0</v>
      </c>
      <c r="M274" s="156"/>
      <c r="N274" s="156"/>
      <c r="O274" s="156"/>
      <c r="P274" s="156"/>
      <c r="Q274" s="156"/>
    </row>
    <row r="275" spans="2:17" ht="15.75" thickBot="1" x14ac:dyDescent="0.3">
      <c r="B275" s="156"/>
      <c r="C275" s="156"/>
      <c r="D275" s="156"/>
      <c r="E275" s="156"/>
      <c r="F275" s="156"/>
      <c r="G275" s="156"/>
      <c r="H275" s="156"/>
      <c r="I275" s="156"/>
      <c r="J275" s="156"/>
      <c r="K275" s="156"/>
      <c r="L275" s="156"/>
      <c r="M275" s="156"/>
      <c r="N275" s="156"/>
      <c r="O275" s="156"/>
      <c r="P275" s="156"/>
      <c r="Q275" s="156"/>
    </row>
    <row r="276" spans="2:17" ht="38.25" customHeight="1" thickBot="1" x14ac:dyDescent="0.3">
      <c r="B276" s="436" t="s">
        <v>201</v>
      </c>
      <c r="C276" s="437"/>
      <c r="D276" s="160" t="s">
        <v>151</v>
      </c>
      <c r="E276" s="157"/>
      <c r="F276" s="436" t="s">
        <v>202</v>
      </c>
      <c r="G276" s="437"/>
      <c r="H276" s="160" t="s">
        <v>151</v>
      </c>
      <c r="I276" s="157"/>
      <c r="J276" s="436" t="s">
        <v>203</v>
      </c>
      <c r="K276" s="437"/>
      <c r="L276" s="160" t="s">
        <v>151</v>
      </c>
      <c r="M276" s="157"/>
      <c r="N276" s="436" t="s">
        <v>204</v>
      </c>
      <c r="O276" s="437"/>
      <c r="P276" s="160" t="s">
        <v>151</v>
      </c>
      <c r="Q276" s="157"/>
    </row>
    <row r="277" spans="2:17" x14ac:dyDescent="0.25">
      <c r="B277" s="429"/>
      <c r="C277" s="424"/>
      <c r="D277" s="183"/>
      <c r="E277" s="156"/>
      <c r="F277" s="429"/>
      <c r="G277" s="424"/>
      <c r="H277" s="183"/>
      <c r="I277" s="156"/>
      <c r="J277" s="429"/>
      <c r="K277" s="424"/>
      <c r="L277" s="183"/>
      <c r="M277" s="156"/>
      <c r="N277" s="429"/>
      <c r="O277" s="424"/>
      <c r="P277" s="183"/>
      <c r="Q277" s="156"/>
    </row>
    <row r="278" spans="2:17" x14ac:dyDescent="0.25">
      <c r="B278" s="425"/>
      <c r="C278" s="426"/>
      <c r="D278" s="184"/>
      <c r="E278" s="156"/>
      <c r="F278" s="425"/>
      <c r="G278" s="426"/>
      <c r="H278" s="184"/>
      <c r="I278" s="156"/>
      <c r="J278" s="425"/>
      <c r="K278" s="426"/>
      <c r="L278" s="184"/>
      <c r="M278" s="156"/>
      <c r="N278" s="425"/>
      <c r="O278" s="426"/>
      <c r="P278" s="184"/>
      <c r="Q278" s="156"/>
    </row>
    <row r="279" spans="2:17" x14ac:dyDescent="0.25">
      <c r="B279" s="425"/>
      <c r="C279" s="426"/>
      <c r="D279" s="184"/>
      <c r="E279" s="156"/>
      <c r="F279" s="425"/>
      <c r="G279" s="426"/>
      <c r="H279" s="184"/>
      <c r="I279" s="156"/>
      <c r="J279" s="425"/>
      <c r="K279" s="426"/>
      <c r="L279" s="184"/>
      <c r="M279" s="156"/>
      <c r="N279" s="425"/>
      <c r="O279" s="426"/>
      <c r="P279" s="184"/>
      <c r="Q279" s="156"/>
    </row>
    <row r="280" spans="2:17" x14ac:dyDescent="0.25">
      <c r="B280" s="425"/>
      <c r="C280" s="426"/>
      <c r="D280" s="184"/>
      <c r="E280" s="156"/>
      <c r="F280" s="425"/>
      <c r="G280" s="426"/>
      <c r="H280" s="184"/>
      <c r="I280" s="156"/>
      <c r="J280" s="425"/>
      <c r="K280" s="426"/>
      <c r="L280" s="184"/>
      <c r="M280" s="156"/>
      <c r="N280" s="425"/>
      <c r="O280" s="426"/>
      <c r="P280" s="184"/>
      <c r="Q280" s="156"/>
    </row>
    <row r="281" spans="2:17" x14ac:dyDescent="0.25">
      <c r="B281" s="425"/>
      <c r="C281" s="426"/>
      <c r="D281" s="184"/>
      <c r="E281" s="156"/>
      <c r="F281" s="425"/>
      <c r="G281" s="426"/>
      <c r="H281" s="184"/>
      <c r="I281" s="156"/>
      <c r="J281" s="425"/>
      <c r="K281" s="426"/>
      <c r="L281" s="184"/>
      <c r="M281" s="156"/>
      <c r="N281" s="425"/>
      <c r="O281" s="426"/>
      <c r="P281" s="184"/>
      <c r="Q281" s="156"/>
    </row>
    <row r="282" spans="2:17" ht="15.75" thickBot="1" x14ac:dyDescent="0.3">
      <c r="B282" s="427"/>
      <c r="C282" s="428"/>
      <c r="D282" s="195"/>
      <c r="E282" s="156"/>
      <c r="F282" s="427"/>
      <c r="G282" s="428"/>
      <c r="H282" s="195"/>
      <c r="I282" s="156"/>
      <c r="J282" s="438"/>
      <c r="K282" s="428"/>
      <c r="L282" s="195"/>
      <c r="M282" s="156"/>
      <c r="N282" s="438" t="s">
        <v>207</v>
      </c>
      <c r="O282" s="428"/>
      <c r="P282" s="184"/>
      <c r="Q282" s="156"/>
    </row>
    <row r="283" spans="2:17" ht="15.75" thickBot="1" x14ac:dyDescent="0.3">
      <c r="B283" s="439" t="s">
        <v>124</v>
      </c>
      <c r="C283" s="440"/>
      <c r="D283" s="289">
        <f>ROUND(SUM(D277:D282),0)</f>
        <v>0</v>
      </c>
      <c r="E283" s="156"/>
      <c r="F283" s="439" t="s">
        <v>124</v>
      </c>
      <c r="G283" s="440"/>
      <c r="H283" s="289">
        <f>ROUND(SUM(H277:H282),0)</f>
        <v>0</v>
      </c>
      <c r="I283" s="156"/>
      <c r="J283" s="441" t="s">
        <v>124</v>
      </c>
      <c r="K283" s="442"/>
      <c r="L283" s="289">
        <f>SUM(L277:L282)</f>
        <v>0</v>
      </c>
      <c r="M283" s="156"/>
      <c r="N283" s="443" t="s">
        <v>124</v>
      </c>
      <c r="O283" s="444"/>
      <c r="P283" s="168">
        <f>SUM(P277:P282)</f>
        <v>0</v>
      </c>
      <c r="Q283" s="156"/>
    </row>
    <row r="284" spans="2:17" x14ac:dyDescent="0.25">
      <c r="B284" s="156"/>
      <c r="C284" s="156"/>
      <c r="D284" s="156"/>
      <c r="E284" s="156"/>
      <c r="F284" s="156"/>
      <c r="G284" s="156"/>
      <c r="H284" s="156"/>
      <c r="I284" s="156"/>
      <c r="J284" s="156"/>
      <c r="K284" s="156"/>
      <c r="L284" s="156"/>
      <c r="M284" s="156"/>
      <c r="N284" s="156"/>
      <c r="O284" s="156"/>
      <c r="P284" s="156"/>
      <c r="Q284" s="156"/>
    </row>
    <row r="285" spans="2:17" x14ac:dyDescent="0.25">
      <c r="B285" s="156"/>
      <c r="C285" s="156"/>
      <c r="D285" s="156"/>
      <c r="E285" s="156"/>
      <c r="F285" s="156"/>
      <c r="G285" s="156"/>
      <c r="H285" s="156"/>
      <c r="I285" s="156"/>
      <c r="J285" s="156"/>
      <c r="K285" s="156"/>
      <c r="L285" s="156"/>
      <c r="M285" s="156"/>
      <c r="N285" s="156"/>
      <c r="O285" s="156"/>
      <c r="P285" s="156"/>
      <c r="Q285" s="156"/>
    </row>
    <row r="286" spans="2:17" x14ac:dyDescent="0.25">
      <c r="B286" s="156"/>
      <c r="C286" s="156"/>
      <c r="D286" s="156"/>
      <c r="E286" s="156"/>
      <c r="F286" s="156"/>
      <c r="G286" s="156"/>
      <c r="H286" s="156"/>
      <c r="I286" s="156"/>
      <c r="J286" s="156"/>
      <c r="K286" s="156"/>
      <c r="L286" s="156"/>
      <c r="M286" s="156"/>
      <c r="N286" s="156"/>
      <c r="O286" s="156"/>
      <c r="P286" s="156"/>
      <c r="Q286" s="156"/>
    </row>
    <row r="287" spans="2:17" x14ac:dyDescent="0.25">
      <c r="B287" s="156"/>
      <c r="C287" s="156"/>
      <c r="D287" s="156"/>
      <c r="E287" s="156"/>
      <c r="F287" s="156"/>
      <c r="G287" s="156"/>
      <c r="H287" s="156"/>
      <c r="I287" s="156"/>
      <c r="J287" s="156"/>
      <c r="K287" s="156"/>
      <c r="L287" s="156"/>
      <c r="M287" s="156"/>
      <c r="N287" s="156"/>
      <c r="O287" s="156"/>
      <c r="P287" s="156"/>
      <c r="Q287" s="156"/>
    </row>
    <row r="288" spans="2:17" x14ac:dyDescent="0.25">
      <c r="B288" s="156"/>
      <c r="C288" s="156"/>
      <c r="D288" s="156"/>
      <c r="E288" s="156"/>
      <c r="F288" s="156"/>
      <c r="G288" s="156"/>
      <c r="H288" s="156"/>
      <c r="I288" s="156"/>
      <c r="J288" s="156"/>
      <c r="K288" s="156"/>
      <c r="L288" s="156"/>
      <c r="M288" s="156"/>
      <c r="N288" s="156"/>
      <c r="O288" s="156"/>
      <c r="P288" s="156"/>
      <c r="Q288" s="156"/>
    </row>
    <row r="289" spans="2:17" ht="15.75" thickBot="1" x14ac:dyDescent="0.3">
      <c r="B289" s="156"/>
      <c r="C289" s="156"/>
      <c r="D289" s="156"/>
      <c r="E289" s="156"/>
      <c r="F289" s="156"/>
      <c r="G289" s="156"/>
      <c r="H289" s="156"/>
      <c r="I289" s="156"/>
      <c r="J289" s="156"/>
      <c r="K289" s="156"/>
      <c r="L289" s="156"/>
      <c r="M289" s="156"/>
      <c r="N289" s="156"/>
      <c r="O289" s="156"/>
      <c r="P289" s="156"/>
      <c r="Q289" s="156"/>
    </row>
    <row r="290" spans="2:17" ht="43.5" customHeight="1" thickBot="1" x14ac:dyDescent="0.3">
      <c r="B290" s="436" t="s">
        <v>97</v>
      </c>
      <c r="C290" s="437"/>
      <c r="D290" s="160" t="s">
        <v>151</v>
      </c>
      <c r="E290" s="243" t="s">
        <v>231</v>
      </c>
      <c r="F290" s="156"/>
      <c r="G290" s="156"/>
      <c r="H290" s="156"/>
      <c r="I290" s="156"/>
      <c r="J290" s="156"/>
      <c r="K290" s="156"/>
      <c r="L290" s="156"/>
      <c r="M290" s="156"/>
      <c r="N290" s="156"/>
      <c r="O290" s="156"/>
      <c r="P290" s="156"/>
      <c r="Q290" s="156"/>
    </row>
    <row r="291" spans="2:17" x14ac:dyDescent="0.25">
      <c r="B291" s="429"/>
      <c r="C291" s="424"/>
      <c r="D291" s="183"/>
      <c r="E291" s="270">
        <f>+D291*1.004</f>
        <v>0</v>
      </c>
      <c r="F291" s="156"/>
      <c r="G291" s="156"/>
      <c r="H291" s="156"/>
      <c r="I291" s="156"/>
      <c r="J291" s="156"/>
      <c r="K291" s="156"/>
      <c r="L291" s="156"/>
      <c r="M291" s="156"/>
      <c r="N291" s="156"/>
      <c r="O291" s="156"/>
      <c r="P291" s="156"/>
      <c r="Q291" s="156"/>
    </row>
    <row r="292" spans="2:17" x14ac:dyDescent="0.25">
      <c r="B292" s="425"/>
      <c r="C292" s="426"/>
      <c r="D292" s="184"/>
      <c r="E292" s="270">
        <f>+D292*1.004</f>
        <v>0</v>
      </c>
      <c r="F292" s="156"/>
      <c r="G292" s="156"/>
      <c r="H292" s="156"/>
      <c r="I292" s="156"/>
      <c r="J292" s="156"/>
      <c r="K292" s="156"/>
      <c r="L292" s="156"/>
      <c r="M292" s="156"/>
      <c r="N292" s="156"/>
      <c r="O292" s="156"/>
      <c r="P292" s="156"/>
      <c r="Q292" s="156"/>
    </row>
    <row r="293" spans="2:17" x14ac:dyDescent="0.25">
      <c r="B293" s="425"/>
      <c r="C293" s="426"/>
      <c r="D293" s="184"/>
      <c r="E293" s="270">
        <f t="shared" ref="E293:E296" si="39">+D293*1.004</f>
        <v>0</v>
      </c>
      <c r="F293" s="156"/>
      <c r="G293" s="156"/>
      <c r="H293" s="156"/>
      <c r="I293" s="156"/>
      <c r="J293" s="156"/>
      <c r="K293" s="156"/>
      <c r="L293" s="156"/>
      <c r="M293" s="156"/>
      <c r="N293" s="156"/>
      <c r="O293" s="156"/>
      <c r="P293" s="156"/>
      <c r="Q293" s="156"/>
    </row>
    <row r="294" spans="2:17" x14ac:dyDescent="0.25">
      <c r="B294" s="425"/>
      <c r="C294" s="426"/>
      <c r="D294" s="184"/>
      <c r="E294" s="270">
        <f t="shared" si="39"/>
        <v>0</v>
      </c>
      <c r="F294" s="156"/>
      <c r="G294" s="156"/>
      <c r="H294" s="156"/>
      <c r="I294" s="156"/>
      <c r="J294" s="156"/>
      <c r="K294" s="156"/>
      <c r="L294" s="156"/>
      <c r="M294" s="156"/>
      <c r="N294" s="156"/>
      <c r="O294" s="156"/>
      <c r="P294" s="156"/>
      <c r="Q294" s="156"/>
    </row>
    <row r="295" spans="2:17" x14ac:dyDescent="0.25">
      <c r="B295" s="425"/>
      <c r="C295" s="426"/>
      <c r="D295" s="184"/>
      <c r="E295" s="270">
        <f t="shared" si="39"/>
        <v>0</v>
      </c>
      <c r="F295" s="156"/>
      <c r="G295" s="156"/>
      <c r="H295" s="156"/>
      <c r="I295" s="156"/>
      <c r="J295" s="156"/>
      <c r="K295" s="156"/>
      <c r="L295" s="156"/>
      <c r="M295" s="156"/>
      <c r="N295" s="156"/>
      <c r="O295" s="156"/>
      <c r="P295" s="156"/>
      <c r="Q295" s="156"/>
    </row>
    <row r="296" spans="2:17" ht="15.75" thickBot="1" x14ac:dyDescent="0.3">
      <c r="B296" s="427"/>
      <c r="C296" s="428"/>
      <c r="D296" s="195"/>
      <c r="E296" s="270">
        <f t="shared" si="39"/>
        <v>0</v>
      </c>
      <c r="F296" s="156"/>
      <c r="G296" s="156"/>
      <c r="H296" s="156"/>
      <c r="I296" s="156"/>
      <c r="J296" s="156"/>
      <c r="K296" s="156"/>
      <c r="L296" s="156"/>
      <c r="M296" s="156"/>
      <c r="N296" s="156"/>
      <c r="O296" s="156"/>
      <c r="P296" s="156"/>
      <c r="Q296" s="156"/>
    </row>
    <row r="297" spans="2:17" ht="15.75" thickBot="1" x14ac:dyDescent="0.3">
      <c r="B297" s="439" t="s">
        <v>124</v>
      </c>
      <c r="C297" s="440"/>
      <c r="D297" s="289">
        <f>ROUND(SUM(D291:D296),0)</f>
        <v>0</v>
      </c>
      <c r="E297" s="277">
        <f>ROUND(SUM(E291:E296),0)</f>
        <v>0</v>
      </c>
      <c r="F297" s="156"/>
      <c r="G297" s="156"/>
      <c r="H297" s="156"/>
      <c r="I297" s="156"/>
      <c r="J297" s="156"/>
      <c r="K297" s="156"/>
      <c r="L297" s="156"/>
      <c r="M297" s="156"/>
      <c r="N297" s="156"/>
      <c r="O297" s="156"/>
      <c r="P297" s="156"/>
      <c r="Q297" s="156"/>
    </row>
    <row r="298" spans="2:17" x14ac:dyDescent="0.25">
      <c r="B298" s="156"/>
      <c r="C298" s="156"/>
      <c r="D298" s="156"/>
      <c r="E298" s="156"/>
      <c r="F298" s="156"/>
      <c r="G298" s="156"/>
      <c r="H298" s="156"/>
      <c r="I298" s="156"/>
      <c r="J298" s="156"/>
      <c r="K298" s="156"/>
      <c r="L298" s="156"/>
      <c r="M298" s="156"/>
      <c r="N298" s="156"/>
      <c r="O298" s="156"/>
      <c r="P298" s="156"/>
      <c r="Q298" s="156"/>
    </row>
    <row r="299" spans="2:17" x14ac:dyDescent="0.25">
      <c r="B299" s="156"/>
      <c r="C299" s="156"/>
      <c r="D299" s="156"/>
      <c r="E299" s="156"/>
      <c r="F299" s="156"/>
      <c r="G299" s="156"/>
      <c r="H299" s="156"/>
      <c r="I299" s="156"/>
      <c r="J299" s="156"/>
      <c r="K299" s="156"/>
      <c r="L299" s="156"/>
      <c r="M299" s="156"/>
      <c r="N299" s="156"/>
      <c r="O299" s="156"/>
      <c r="P299" s="156"/>
      <c r="Q299" s="156"/>
    </row>
  </sheetData>
  <sheetProtection algorithmName="SHA-512" hashValue="+sPYxMbXhu25Vhf1AyPm+zcyyM8zuNYcxnDFXXFgRNs8/4gvOAVIS7JgPuTbGm3MmPYMPV2Qou1NLsT17ASDYQ==" saltValue="b0BViRe3rsER2oCkFEIHjA==" spinCount="100000" sheet="1" objects="1" scenarios="1"/>
  <mergeCells count="235">
    <mergeCell ref="I150:J150"/>
    <mergeCell ref="I151:J151"/>
    <mergeCell ref="I152:J152"/>
    <mergeCell ref="I153:J153"/>
    <mergeCell ref="I154:J154"/>
    <mergeCell ref="I155:J155"/>
    <mergeCell ref="I156:J156"/>
    <mergeCell ref="B166:H166"/>
    <mergeCell ref="B182:E182"/>
    <mergeCell ref="B171:C171"/>
    <mergeCell ref="B172:C172"/>
    <mergeCell ref="B173:C173"/>
    <mergeCell ref="B174:F174"/>
    <mergeCell ref="B157:E157"/>
    <mergeCell ref="B167:C167"/>
    <mergeCell ref="B168:C168"/>
    <mergeCell ref="B169:C169"/>
    <mergeCell ref="B170:C170"/>
    <mergeCell ref="B151:C151"/>
    <mergeCell ref="B152:C152"/>
    <mergeCell ref="B153:C153"/>
    <mergeCell ref="B154:C154"/>
    <mergeCell ref="B155:C155"/>
    <mergeCell ref="B156:C156"/>
    <mergeCell ref="B183:C183"/>
    <mergeCell ref="B198:C198"/>
    <mergeCell ref="B215:C215"/>
    <mergeCell ref="B233:C233"/>
    <mergeCell ref="B249:C249"/>
    <mergeCell ref="B197:G197"/>
    <mergeCell ref="B214:E214"/>
    <mergeCell ref="B232:E232"/>
    <mergeCell ref="B248:E248"/>
    <mergeCell ref="B220:C220"/>
    <mergeCell ref="B221:C221"/>
    <mergeCell ref="B222:C222"/>
    <mergeCell ref="B234:C234"/>
    <mergeCell ref="B216:C216"/>
    <mergeCell ref="B217:C217"/>
    <mergeCell ref="B218:C218"/>
    <mergeCell ref="B219:C219"/>
    <mergeCell ref="B201:C201"/>
    <mergeCell ref="B202:C202"/>
    <mergeCell ref="B203:C203"/>
    <mergeCell ref="B204:C204"/>
    <mergeCell ref="B205:C205"/>
    <mergeCell ref="B206:E206"/>
    <mergeCell ref="B190:C190"/>
    <mergeCell ref="K96:N96"/>
    <mergeCell ref="B103:C103"/>
    <mergeCell ref="B102:I102"/>
    <mergeCell ref="B119:D119"/>
    <mergeCell ref="B133:C133"/>
    <mergeCell ref="B149:C149"/>
    <mergeCell ref="B118:F118"/>
    <mergeCell ref="B132:G132"/>
    <mergeCell ref="B148:G148"/>
    <mergeCell ref="I148:N148"/>
    <mergeCell ref="I149:J149"/>
    <mergeCell ref="B139:C139"/>
    <mergeCell ref="B140:C140"/>
    <mergeCell ref="B141:E141"/>
    <mergeCell ref="B111:E111"/>
    <mergeCell ref="B120:D120"/>
    <mergeCell ref="B121:D121"/>
    <mergeCell ref="B122:D122"/>
    <mergeCell ref="B105:C105"/>
    <mergeCell ref="B106:C106"/>
    <mergeCell ref="B107:C107"/>
    <mergeCell ref="B108:C108"/>
    <mergeCell ref="B109:C109"/>
    <mergeCell ref="B110:C110"/>
    <mergeCell ref="K89:L89"/>
    <mergeCell ref="K90:L90"/>
    <mergeCell ref="K91:L91"/>
    <mergeCell ref="K92:L92"/>
    <mergeCell ref="K93:L93"/>
    <mergeCell ref="K94:L94"/>
    <mergeCell ref="K95:L95"/>
    <mergeCell ref="K87:R87"/>
    <mergeCell ref="K88:L88"/>
    <mergeCell ref="B297:C297"/>
    <mergeCell ref="B28:F28"/>
    <mergeCell ref="B292:C292"/>
    <mergeCell ref="B293:C293"/>
    <mergeCell ref="B294:C294"/>
    <mergeCell ref="B295:C295"/>
    <mergeCell ref="B296:C296"/>
    <mergeCell ref="B271:C271"/>
    <mergeCell ref="F271:G271"/>
    <mergeCell ref="B273:C273"/>
    <mergeCell ref="F273:G273"/>
    <mergeCell ref="B254:C254"/>
    <mergeCell ref="B255:C255"/>
    <mergeCell ref="B256:C256"/>
    <mergeCell ref="B250:C250"/>
    <mergeCell ref="B251:C251"/>
    <mergeCell ref="B252:C252"/>
    <mergeCell ref="B253:C253"/>
    <mergeCell ref="B235:C235"/>
    <mergeCell ref="B236:C236"/>
    <mergeCell ref="B237:C237"/>
    <mergeCell ref="B238:C238"/>
    <mergeCell ref="B239:C239"/>
    <mergeCell ref="B240:C240"/>
    <mergeCell ref="J267:K267"/>
    <mergeCell ref="B268:C268"/>
    <mergeCell ref="F268:G268"/>
    <mergeCell ref="J268:K268"/>
    <mergeCell ref="B269:C269"/>
    <mergeCell ref="B272:C272"/>
    <mergeCell ref="F272:G272"/>
    <mergeCell ref="J272:K272"/>
    <mergeCell ref="F269:G269"/>
    <mergeCell ref="J269:K269"/>
    <mergeCell ref="B267:C267"/>
    <mergeCell ref="F267:G267"/>
    <mergeCell ref="J273:K273"/>
    <mergeCell ref="B270:C270"/>
    <mergeCell ref="F270:G270"/>
    <mergeCell ref="J270:K270"/>
    <mergeCell ref="B290:C290"/>
    <mergeCell ref="B291:C291"/>
    <mergeCell ref="B282:C282"/>
    <mergeCell ref="F282:G282"/>
    <mergeCell ref="J282:K282"/>
    <mergeCell ref="B278:C278"/>
    <mergeCell ref="F278:G278"/>
    <mergeCell ref="J278:K278"/>
    <mergeCell ref="B274:C274"/>
    <mergeCell ref="F274:G274"/>
    <mergeCell ref="J274:K274"/>
    <mergeCell ref="J271:K271"/>
    <mergeCell ref="N282:O282"/>
    <mergeCell ref="B283:C283"/>
    <mergeCell ref="F283:G283"/>
    <mergeCell ref="J283:K283"/>
    <mergeCell ref="N283:O283"/>
    <mergeCell ref="B280:C280"/>
    <mergeCell ref="F280:G280"/>
    <mergeCell ref="J280:K280"/>
    <mergeCell ref="N280:O280"/>
    <mergeCell ref="B281:C281"/>
    <mergeCell ref="F281:G281"/>
    <mergeCell ref="J281:K281"/>
    <mergeCell ref="N281:O281"/>
    <mergeCell ref="N278:O278"/>
    <mergeCell ref="B279:C279"/>
    <mergeCell ref="F279:G279"/>
    <mergeCell ref="J279:K279"/>
    <mergeCell ref="N279:O279"/>
    <mergeCell ref="B276:C276"/>
    <mergeCell ref="F276:G276"/>
    <mergeCell ref="J276:K276"/>
    <mergeCell ref="N276:O276"/>
    <mergeCell ref="B277:C277"/>
    <mergeCell ref="F277:G277"/>
    <mergeCell ref="J277:K277"/>
    <mergeCell ref="N277:O277"/>
    <mergeCell ref="B191:C191"/>
    <mergeCell ref="B199:C199"/>
    <mergeCell ref="B200:C200"/>
    <mergeCell ref="B184:C184"/>
    <mergeCell ref="B185:C185"/>
    <mergeCell ref="B186:C186"/>
    <mergeCell ref="B187:C187"/>
    <mergeCell ref="B188:C188"/>
    <mergeCell ref="B189:C189"/>
    <mergeCell ref="B150:C150"/>
    <mergeCell ref="B134:C134"/>
    <mergeCell ref="B135:C135"/>
    <mergeCell ref="B136:C136"/>
    <mergeCell ref="B137:C137"/>
    <mergeCell ref="B138:C138"/>
    <mergeCell ref="B123:D123"/>
    <mergeCell ref="B124:D124"/>
    <mergeCell ref="B125:D125"/>
    <mergeCell ref="B126:D126"/>
    <mergeCell ref="B127:D127"/>
    <mergeCell ref="B96:E96"/>
    <mergeCell ref="B104:C104"/>
    <mergeCell ref="B93:C93"/>
    <mergeCell ref="B94:C94"/>
    <mergeCell ref="B95:C95"/>
    <mergeCell ref="B91:C91"/>
    <mergeCell ref="B92:C92"/>
    <mergeCell ref="B88:C88"/>
    <mergeCell ref="B89:C89"/>
    <mergeCell ref="B90:C90"/>
    <mergeCell ref="B79:G79"/>
    <mergeCell ref="B87:I87"/>
    <mergeCell ref="B68:F68"/>
    <mergeCell ref="B71:E71"/>
    <mergeCell ref="B72:E72"/>
    <mergeCell ref="B73:E73"/>
    <mergeCell ref="B74:E74"/>
    <mergeCell ref="B75:E75"/>
    <mergeCell ref="B76:E76"/>
    <mergeCell ref="B70:J70"/>
    <mergeCell ref="B77:E77"/>
    <mergeCell ref="B78:E78"/>
    <mergeCell ref="B1:I1"/>
    <mergeCell ref="B20:D20"/>
    <mergeCell ref="B55:C55"/>
    <mergeCell ref="D55:E55"/>
    <mergeCell ref="B57:C57"/>
    <mergeCell ref="D57:I57"/>
    <mergeCell ref="B21:D21"/>
    <mergeCell ref="B22:D22"/>
    <mergeCell ref="B23:D23"/>
    <mergeCell ref="B24:D24"/>
    <mergeCell ref="B25:D25"/>
    <mergeCell ref="B17:E17"/>
    <mergeCell ref="B26:E26"/>
    <mergeCell ref="B8:H8"/>
    <mergeCell ref="B45:E45"/>
    <mergeCell ref="B19:H19"/>
    <mergeCell ref="K35:L35"/>
    <mergeCell ref="B35:H35"/>
    <mergeCell ref="B36:B37"/>
    <mergeCell ref="C36:C37"/>
    <mergeCell ref="D36:D37"/>
    <mergeCell ref="H36:H37"/>
    <mergeCell ref="G36:G37"/>
    <mergeCell ref="F36:F37"/>
    <mergeCell ref="E36:E37"/>
    <mergeCell ref="B61:D61"/>
    <mergeCell ref="B62:D62"/>
    <mergeCell ref="B63:D63"/>
    <mergeCell ref="B64:D64"/>
    <mergeCell ref="B65:D65"/>
    <mergeCell ref="B66:D66"/>
    <mergeCell ref="B67:D67"/>
    <mergeCell ref="B60:D60"/>
    <mergeCell ref="B59:J59"/>
  </mergeCells>
  <dataValidations count="2">
    <dataValidation type="list" allowBlank="1" showInputMessage="1" showErrorMessage="1" sqref="D38:D44">
      <formula1>$N$38:$N$39</formula1>
    </dataValidation>
    <dataValidation allowBlank="1" showInputMessage="1" showErrorMessage="1" prompt="Si el contratista no es estudiante dejar en blanco." sqref="D10:D16"/>
  </dataValidations>
  <pageMargins left="0.25" right="0.25" top="0.75" bottom="0.75" header="0.3" footer="0.3"/>
  <pageSetup scale="56" fitToHeight="0" orientation="landscape" r:id="rId1"/>
  <rowBreaks count="2" manualBreakCount="2">
    <brk id="29" max="16383" man="1"/>
    <brk id="8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workbookViewId="0">
      <selection activeCell="D19" sqref="D19"/>
    </sheetView>
  </sheetViews>
  <sheetFormatPr baseColWidth="10" defaultRowHeight="15" x14ac:dyDescent="0.25"/>
  <cols>
    <col min="2" max="2" width="32.7109375" customWidth="1"/>
    <col min="3" max="3" width="16.140625" customWidth="1"/>
    <col min="4" max="4" width="12.5703125" customWidth="1"/>
    <col min="5" max="5" width="12.42578125" customWidth="1"/>
    <col min="6" max="6" width="16" customWidth="1"/>
    <col min="8" max="8" width="13.140625" customWidth="1"/>
  </cols>
  <sheetData>
    <row r="2" spans="2:8" ht="21" customHeight="1" x14ac:dyDescent="0.25">
      <c r="B2" s="87" t="s">
        <v>122</v>
      </c>
      <c r="C2" s="482">
        <f>+'1.Formato de creación QUIPU'!B7:G7</f>
        <v>0</v>
      </c>
      <c r="D2" s="482"/>
      <c r="E2" s="482"/>
      <c r="F2" s="482"/>
      <c r="G2" s="88"/>
      <c r="H2" s="89"/>
    </row>
    <row r="3" spans="2:8" ht="18.75" customHeight="1" x14ac:dyDescent="0.25">
      <c r="B3" s="90" t="s">
        <v>123</v>
      </c>
      <c r="C3" s="91" t="s">
        <v>124</v>
      </c>
      <c r="D3" s="483" t="s">
        <v>125</v>
      </c>
      <c r="E3" s="483"/>
      <c r="F3" s="483"/>
      <c r="G3" s="92"/>
      <c r="H3" s="89"/>
    </row>
    <row r="4" spans="2:8" ht="12" customHeight="1" x14ac:dyDescent="0.25">
      <c r="B4" s="93" t="s">
        <v>126</v>
      </c>
      <c r="C4" s="94">
        <f>+'1.Formato de creación QUIPU'!H28</f>
        <v>0</v>
      </c>
      <c r="D4" s="484"/>
      <c r="E4" s="484"/>
      <c r="F4" s="484"/>
      <c r="G4" s="89"/>
      <c r="H4" s="89"/>
    </row>
    <row r="5" spans="2:8" ht="50.25" customHeight="1" x14ac:dyDescent="0.25">
      <c r="B5" s="93" t="s">
        <v>127</v>
      </c>
      <c r="C5" s="95">
        <f>+'1.Formato de creación QUIPU'!H29</f>
        <v>0</v>
      </c>
      <c r="D5" s="484" t="s">
        <v>128</v>
      </c>
      <c r="E5" s="484"/>
      <c r="F5" s="484"/>
      <c r="G5" s="89"/>
      <c r="H5" s="89"/>
    </row>
    <row r="6" spans="2:8" ht="15" customHeight="1" x14ac:dyDescent="0.25">
      <c r="B6" s="96" t="s">
        <v>129</v>
      </c>
      <c r="C6" s="94">
        <f>+SUM(C4:C5)</f>
        <v>0</v>
      </c>
      <c r="D6" s="484"/>
      <c r="E6" s="484"/>
      <c r="F6" s="484"/>
      <c r="G6" s="89"/>
      <c r="H6" s="89"/>
    </row>
    <row r="7" spans="2:8" ht="14.25" customHeight="1" x14ac:dyDescent="0.25">
      <c r="B7" s="96" t="s">
        <v>130</v>
      </c>
      <c r="C7" s="94">
        <f>+'1.Formato de creación QUIPU'!H52-Resumen!C4-Resumen!C5</f>
        <v>0</v>
      </c>
      <c r="D7" s="484"/>
      <c r="E7" s="484"/>
      <c r="F7" s="484"/>
      <c r="G7" s="89"/>
      <c r="H7" s="89"/>
    </row>
    <row r="8" spans="2:8" ht="15" customHeight="1" x14ac:dyDescent="0.25">
      <c r="B8" s="96" t="s">
        <v>109</v>
      </c>
      <c r="C8" s="97">
        <f>+C6+C7</f>
        <v>0</v>
      </c>
      <c r="D8" s="485"/>
      <c r="E8" s="485"/>
      <c r="F8" s="485"/>
      <c r="G8" s="89"/>
      <c r="H8" s="89"/>
    </row>
    <row r="9" spans="2:8" x14ac:dyDescent="0.25">
      <c r="B9" s="90" t="s">
        <v>98</v>
      </c>
      <c r="C9" s="98">
        <f>+C8</f>
        <v>0</v>
      </c>
      <c r="D9" s="486"/>
      <c r="E9" s="486"/>
      <c r="F9" s="486"/>
      <c r="G9" s="99"/>
      <c r="H9" s="89"/>
    </row>
    <row r="10" spans="2:8" x14ac:dyDescent="0.25">
      <c r="B10" s="89"/>
      <c r="C10" s="89"/>
      <c r="D10" s="89"/>
      <c r="E10" s="89"/>
      <c r="F10" s="89"/>
      <c r="G10" s="89"/>
      <c r="H10" s="89"/>
    </row>
    <row r="11" spans="2:8" x14ac:dyDescent="0.25">
      <c r="B11" s="89"/>
      <c r="C11" s="89"/>
      <c r="D11" s="89"/>
      <c r="E11" s="89"/>
      <c r="F11" s="89"/>
      <c r="G11" s="89"/>
      <c r="H11" s="89"/>
    </row>
    <row r="12" spans="2:8" ht="19.5" customHeight="1" x14ac:dyDescent="0.25">
      <c r="B12" s="87" t="s">
        <v>122</v>
      </c>
      <c r="C12" s="482">
        <f>+'[2]1. Presupuesto General'!B13</f>
        <v>0</v>
      </c>
      <c r="D12" s="482"/>
      <c r="E12" s="482"/>
      <c r="F12" s="482"/>
      <c r="G12" s="482"/>
      <c r="H12" s="482"/>
    </row>
    <row r="13" spans="2:8" x14ac:dyDescent="0.25">
      <c r="B13" s="90" t="s">
        <v>123</v>
      </c>
      <c r="C13" s="91" t="s">
        <v>124</v>
      </c>
      <c r="D13" s="91" t="s">
        <v>125</v>
      </c>
      <c r="E13" s="91" t="s">
        <v>131</v>
      </c>
      <c r="F13" s="91" t="s">
        <v>125</v>
      </c>
      <c r="G13" s="483" t="s">
        <v>108</v>
      </c>
      <c r="H13" s="483"/>
    </row>
    <row r="14" spans="2:8" ht="19.5" customHeight="1" x14ac:dyDescent="0.25">
      <c r="B14" s="93" t="s">
        <v>126</v>
      </c>
      <c r="C14" s="94">
        <f>+C4</f>
        <v>0</v>
      </c>
      <c r="D14" s="100"/>
      <c r="E14" s="94">
        <f>+'4.Formato para Liquidación'!C14</f>
        <v>0</v>
      </c>
      <c r="F14" s="100"/>
      <c r="G14" s="479">
        <f>C14-E14</f>
        <v>0</v>
      </c>
      <c r="H14" s="479"/>
    </row>
    <row r="15" spans="2:8" ht="20.25" customHeight="1" x14ac:dyDescent="0.25">
      <c r="B15" s="93" t="s">
        <v>127</v>
      </c>
      <c r="C15" s="94">
        <f>+C5</f>
        <v>0</v>
      </c>
      <c r="D15" s="101"/>
      <c r="E15" s="94">
        <f>+'4.Formato para Liquidación'!C15</f>
        <v>0</v>
      </c>
      <c r="F15" s="100"/>
      <c r="G15" s="479">
        <f t="shared" ref="G15:G18" si="0">C15-E15</f>
        <v>0</v>
      </c>
      <c r="H15" s="479"/>
    </row>
    <row r="16" spans="2:8" ht="14.25" customHeight="1" x14ac:dyDescent="0.25">
      <c r="B16" s="96" t="s">
        <v>129</v>
      </c>
      <c r="C16" s="94">
        <f>+SUM(C14:C15)</f>
        <v>0</v>
      </c>
      <c r="D16" s="100"/>
      <c r="E16" s="94">
        <f>+SUM(E14:E15)</f>
        <v>0</v>
      </c>
      <c r="F16" s="100"/>
      <c r="G16" s="479">
        <f t="shared" si="0"/>
        <v>0</v>
      </c>
      <c r="H16" s="479"/>
    </row>
    <row r="17" spans="2:8" ht="13.5" customHeight="1" x14ac:dyDescent="0.25">
      <c r="B17" s="96" t="s">
        <v>130</v>
      </c>
      <c r="C17" s="94">
        <f>+C7</f>
        <v>0</v>
      </c>
      <c r="D17" s="100"/>
      <c r="E17" s="94">
        <f>+'4.Formato para Liquidación'!C13-E14-E15</f>
        <v>0</v>
      </c>
      <c r="F17" s="100"/>
      <c r="G17" s="479">
        <f t="shared" si="0"/>
        <v>0</v>
      </c>
      <c r="H17" s="479"/>
    </row>
    <row r="18" spans="2:8" ht="17.25" customHeight="1" x14ac:dyDescent="0.25">
      <c r="B18" s="96" t="s">
        <v>109</v>
      </c>
      <c r="C18" s="97">
        <f>+C16+C17</f>
        <v>0</v>
      </c>
      <c r="D18" s="102"/>
      <c r="E18" s="97">
        <f>+E16+E17</f>
        <v>0</v>
      </c>
      <c r="F18" s="102"/>
      <c r="G18" s="479">
        <f t="shared" si="0"/>
        <v>0</v>
      </c>
      <c r="H18" s="479"/>
    </row>
    <row r="19" spans="2:8" ht="13.5" customHeight="1" x14ac:dyDescent="0.25">
      <c r="B19" s="103" t="s">
        <v>132</v>
      </c>
      <c r="C19" s="98">
        <v>0</v>
      </c>
      <c r="D19" s="104" t="e">
        <f>C19/C20</f>
        <v>#DIV/0!</v>
      </c>
      <c r="E19" s="97">
        <f>+'[2]4. Presupuesto de liquidación'!D41</f>
        <v>0</v>
      </c>
      <c r="F19" s="104" t="e">
        <f>E19/E20</f>
        <v>#DIV/0!</v>
      </c>
      <c r="G19" s="479"/>
      <c r="H19" s="479"/>
    </row>
    <row r="20" spans="2:8" x14ac:dyDescent="0.25">
      <c r="B20" s="90" t="s">
        <v>98</v>
      </c>
      <c r="C20" s="98">
        <f>+C18</f>
        <v>0</v>
      </c>
      <c r="D20" s="105"/>
      <c r="E20" s="97">
        <f>+E18+E19</f>
        <v>0</v>
      </c>
      <c r="F20" s="105"/>
      <c r="G20" s="480"/>
      <c r="H20" s="481"/>
    </row>
  </sheetData>
  <mergeCells count="17">
    <mergeCell ref="D7:F7"/>
    <mergeCell ref="D8:F8"/>
    <mergeCell ref="D9:F9"/>
    <mergeCell ref="G15:H15"/>
    <mergeCell ref="G16:H16"/>
    <mergeCell ref="C12:H12"/>
    <mergeCell ref="G13:H13"/>
    <mergeCell ref="C2:F2"/>
    <mergeCell ref="D3:F3"/>
    <mergeCell ref="D4:F4"/>
    <mergeCell ref="D5:F5"/>
    <mergeCell ref="D6:F6"/>
    <mergeCell ref="G14:H14"/>
    <mergeCell ref="G18:H18"/>
    <mergeCell ref="G19:H19"/>
    <mergeCell ref="G20:H20"/>
    <mergeCell ref="G17:H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64"/>
  <sheetViews>
    <sheetView showGridLines="0" workbookViewId="0"/>
  </sheetViews>
  <sheetFormatPr baseColWidth="10" defaultColWidth="8.42578125" defaultRowHeight="15" x14ac:dyDescent="0.25"/>
  <cols>
    <col min="1" max="1" width="3.140625" customWidth="1"/>
    <col min="2" max="2" width="28.42578125" bestFit="1" customWidth="1"/>
    <col min="3" max="3" width="19.140625" customWidth="1"/>
    <col min="4" max="4" width="38.85546875" style="1" customWidth="1"/>
    <col min="5" max="5" width="26.140625" customWidth="1"/>
    <col min="7" max="7" width="8.42578125" style="25"/>
  </cols>
  <sheetData>
    <row r="1" spans="2:11" x14ac:dyDescent="0.25">
      <c r="B1" s="489" t="s">
        <v>61</v>
      </c>
      <c r="C1" s="489"/>
      <c r="D1" s="489"/>
      <c r="G1"/>
    </row>
    <row r="2" spans="2:11" ht="23.25" customHeight="1" x14ac:dyDescent="0.25">
      <c r="B2" s="489"/>
      <c r="C2" s="489"/>
      <c r="D2" s="489"/>
      <c r="E2" s="25"/>
      <c r="F2" s="25"/>
      <c r="H2" s="25"/>
    </row>
    <row r="3" spans="2:11" ht="9.75" customHeight="1" thickBot="1" x14ac:dyDescent="0.3">
      <c r="B3" s="490" t="s">
        <v>71</v>
      </c>
      <c r="C3" s="490"/>
      <c r="D3" s="490"/>
      <c r="E3" s="74"/>
      <c r="F3" s="74"/>
      <c r="G3" s="74"/>
      <c r="H3" s="74"/>
    </row>
    <row r="4" spans="2:11" ht="30" customHeight="1" x14ac:dyDescent="0.25">
      <c r="B4" s="10" t="s">
        <v>10</v>
      </c>
      <c r="C4" s="11" t="s">
        <v>11</v>
      </c>
      <c r="D4" s="29" t="s">
        <v>12</v>
      </c>
      <c r="E4" s="25"/>
      <c r="F4" s="25"/>
      <c r="H4" s="25"/>
      <c r="I4" s="25">
        <v>0</v>
      </c>
      <c r="J4" s="25"/>
      <c r="K4" s="25"/>
    </row>
    <row r="5" spans="2:11" ht="30" customHeight="1" x14ac:dyDescent="0.25">
      <c r="B5" s="2" t="s">
        <v>6</v>
      </c>
      <c r="C5" s="3">
        <v>0.05</v>
      </c>
      <c r="D5" s="150"/>
      <c r="E5" s="25"/>
      <c r="F5" s="25"/>
      <c r="H5" s="25"/>
      <c r="I5" s="25">
        <v>1</v>
      </c>
      <c r="J5" s="25"/>
      <c r="K5" s="30"/>
    </row>
    <row r="6" spans="2:11" ht="30" customHeight="1" x14ac:dyDescent="0.25">
      <c r="B6" s="2" t="s">
        <v>7</v>
      </c>
      <c r="C6" s="3">
        <v>0.1</v>
      </c>
      <c r="D6" s="150"/>
      <c r="E6" s="25"/>
      <c r="F6" s="25"/>
      <c r="H6" s="25"/>
      <c r="I6" s="25">
        <v>2</v>
      </c>
      <c r="J6" s="25"/>
      <c r="K6" s="30"/>
    </row>
    <row r="7" spans="2:11" ht="30" customHeight="1" x14ac:dyDescent="0.25">
      <c r="B7" s="2" t="s">
        <v>8</v>
      </c>
      <c r="C7" s="3">
        <v>0.3</v>
      </c>
      <c r="D7" s="151"/>
      <c r="E7" s="25"/>
      <c r="F7" s="25"/>
      <c r="H7" s="25"/>
      <c r="I7" s="25">
        <v>3</v>
      </c>
      <c r="J7" s="25"/>
      <c r="K7" s="30"/>
    </row>
    <row r="8" spans="2:11" ht="30" customHeight="1" x14ac:dyDescent="0.25">
      <c r="B8" s="2" t="s">
        <v>20</v>
      </c>
      <c r="C8" s="3">
        <v>0.3</v>
      </c>
      <c r="D8" s="151"/>
      <c r="E8" s="25"/>
      <c r="F8" s="25"/>
      <c r="H8" s="25"/>
      <c r="I8" s="25">
        <v>4</v>
      </c>
      <c r="J8" s="25"/>
      <c r="K8" s="30"/>
    </row>
    <row r="9" spans="2:11" ht="30" customHeight="1" x14ac:dyDescent="0.25">
      <c r="B9" s="2" t="s">
        <v>24</v>
      </c>
      <c r="C9" s="14">
        <v>0.05</v>
      </c>
      <c r="D9" s="152"/>
      <c r="E9" s="25"/>
      <c r="F9" s="25"/>
      <c r="H9" s="25"/>
      <c r="I9" s="25">
        <v>5</v>
      </c>
      <c r="J9" s="25"/>
      <c r="K9" s="30"/>
    </row>
    <row r="10" spans="2:11" ht="30" customHeight="1" x14ac:dyDescent="0.25">
      <c r="B10" s="2" t="s">
        <v>9</v>
      </c>
      <c r="C10" s="14">
        <v>0.1</v>
      </c>
      <c r="D10" s="152"/>
      <c r="E10" s="25"/>
      <c r="F10" s="25"/>
      <c r="H10" s="25"/>
      <c r="I10" s="25">
        <v>6</v>
      </c>
      <c r="J10" s="25"/>
      <c r="K10" s="25"/>
    </row>
    <row r="11" spans="2:11" ht="30" customHeight="1" thickBot="1" x14ac:dyDescent="0.3">
      <c r="B11" s="4" t="s">
        <v>25</v>
      </c>
      <c r="C11" s="5">
        <v>0.1</v>
      </c>
      <c r="D11" s="153"/>
      <c r="E11" s="25"/>
      <c r="F11" s="25"/>
      <c r="H11" s="25"/>
      <c r="I11" s="25">
        <v>7</v>
      </c>
      <c r="J11" s="25"/>
      <c r="K11" s="30"/>
    </row>
    <row r="12" spans="2:11" ht="15.75" thickBot="1" x14ac:dyDescent="0.3">
      <c r="I12" s="25">
        <v>8</v>
      </c>
      <c r="J12" s="25"/>
      <c r="K12" s="25"/>
    </row>
    <row r="13" spans="2:11" ht="30" customHeight="1" thickBot="1" x14ac:dyDescent="0.3">
      <c r="B13" s="6"/>
      <c r="C13" s="8" t="s">
        <v>14</v>
      </c>
      <c r="D13" s="9" t="e">
        <f>IF(Parametros!D18&gt;70%,"ALTA",IF(Parametros!D18&gt;30%,"MEDIA","BAJA"))</f>
        <v>#N/A</v>
      </c>
      <c r="E13" s="25"/>
      <c r="F13" s="25"/>
      <c r="H13" s="25"/>
      <c r="I13" s="25">
        <v>9</v>
      </c>
    </row>
    <row r="14" spans="2:11" x14ac:dyDescent="0.25">
      <c r="B14" s="491"/>
      <c r="C14" s="491"/>
      <c r="D14" s="491"/>
      <c r="E14" s="25"/>
      <c r="F14" s="25"/>
      <c r="H14" s="25"/>
      <c r="I14" s="25">
        <v>10</v>
      </c>
    </row>
    <row r="15" spans="2:11" x14ac:dyDescent="0.25">
      <c r="B15" s="492" t="s">
        <v>19</v>
      </c>
      <c r="C15" s="492"/>
      <c r="D15" s="492"/>
      <c r="I15" s="25">
        <v>11</v>
      </c>
    </row>
    <row r="16" spans="2:11" x14ac:dyDescent="0.25">
      <c r="I16" s="25">
        <v>12</v>
      </c>
    </row>
    <row r="17" spans="2:9" x14ac:dyDescent="0.25">
      <c r="I17" s="25">
        <v>13</v>
      </c>
    </row>
    <row r="18" spans="2:9" ht="19.5" thickBot="1" x14ac:dyDescent="0.35">
      <c r="B18" s="493" t="s">
        <v>40</v>
      </c>
      <c r="C18" s="493"/>
      <c r="D18" s="493"/>
      <c r="I18" s="25">
        <v>14</v>
      </c>
    </row>
    <row r="19" spans="2:9" ht="16.5" x14ac:dyDescent="0.25">
      <c r="B19" s="10" t="s">
        <v>41</v>
      </c>
      <c r="C19" s="487" t="s">
        <v>52</v>
      </c>
      <c r="D19" s="488"/>
      <c r="I19" s="25">
        <v>15</v>
      </c>
    </row>
    <row r="20" spans="2:9" x14ac:dyDescent="0.25">
      <c r="B20" s="154"/>
      <c r="C20" s="495"/>
      <c r="D20" s="496"/>
      <c r="I20" s="25">
        <v>16</v>
      </c>
    </row>
    <row r="21" spans="2:9" x14ac:dyDescent="0.25">
      <c r="B21" s="154"/>
      <c r="C21" s="495"/>
      <c r="D21" s="496"/>
      <c r="I21" s="25">
        <v>17</v>
      </c>
    </row>
    <row r="22" spans="2:9" x14ac:dyDescent="0.25">
      <c r="B22" s="154"/>
      <c r="C22" s="495"/>
      <c r="D22" s="496"/>
      <c r="I22" s="25">
        <v>18</v>
      </c>
    </row>
    <row r="23" spans="2:9" x14ac:dyDescent="0.25">
      <c r="B23" s="154"/>
      <c r="C23" s="495"/>
      <c r="D23" s="496"/>
      <c r="I23" s="25">
        <v>19</v>
      </c>
    </row>
    <row r="24" spans="2:9" x14ac:dyDescent="0.25">
      <c r="B24" s="154"/>
      <c r="C24" s="495"/>
      <c r="D24" s="496"/>
      <c r="I24" s="25">
        <v>20</v>
      </c>
    </row>
    <row r="25" spans="2:9" ht="15.75" thickBot="1" x14ac:dyDescent="0.3">
      <c r="B25" s="155"/>
      <c r="C25" s="497"/>
      <c r="D25" s="498"/>
      <c r="I25" s="25">
        <v>21</v>
      </c>
    </row>
    <row r="26" spans="2:9" x14ac:dyDescent="0.25">
      <c r="C26" s="494"/>
      <c r="D26" s="494"/>
      <c r="I26" s="25">
        <v>22</v>
      </c>
    </row>
    <row r="27" spans="2:9" x14ac:dyDescent="0.25">
      <c r="I27" s="25">
        <v>23</v>
      </c>
    </row>
    <row r="28" spans="2:9" x14ac:dyDescent="0.25">
      <c r="I28" s="25">
        <v>24</v>
      </c>
    </row>
    <row r="29" spans="2:9" x14ac:dyDescent="0.25">
      <c r="I29" s="25">
        <v>25</v>
      </c>
    </row>
    <row r="30" spans="2:9" x14ac:dyDescent="0.25">
      <c r="I30" s="25">
        <v>26</v>
      </c>
    </row>
    <row r="31" spans="2:9" x14ac:dyDescent="0.25">
      <c r="I31" s="25">
        <v>27</v>
      </c>
    </row>
    <row r="32" spans="2:9" x14ac:dyDescent="0.25">
      <c r="I32" s="25">
        <v>28</v>
      </c>
    </row>
    <row r="33" spans="9:9" x14ac:dyDescent="0.25">
      <c r="I33" s="25">
        <v>29</v>
      </c>
    </row>
    <row r="34" spans="9:9" x14ac:dyDescent="0.25">
      <c r="I34" s="25">
        <v>30</v>
      </c>
    </row>
    <row r="35" spans="9:9" x14ac:dyDescent="0.25">
      <c r="I35" s="25">
        <v>31</v>
      </c>
    </row>
    <row r="36" spans="9:9" x14ac:dyDescent="0.25">
      <c r="I36" s="25">
        <v>32</v>
      </c>
    </row>
    <row r="37" spans="9:9" x14ac:dyDescent="0.25">
      <c r="I37" s="25">
        <v>33</v>
      </c>
    </row>
    <row r="38" spans="9:9" x14ac:dyDescent="0.25">
      <c r="I38" s="25">
        <v>34</v>
      </c>
    </row>
    <row r="39" spans="9:9" x14ac:dyDescent="0.25">
      <c r="I39" s="25">
        <v>35</v>
      </c>
    </row>
    <row r="40" spans="9:9" x14ac:dyDescent="0.25">
      <c r="I40" s="25">
        <v>36</v>
      </c>
    </row>
    <row r="41" spans="9:9" x14ac:dyDescent="0.25">
      <c r="I41" s="25">
        <v>37</v>
      </c>
    </row>
    <row r="42" spans="9:9" x14ac:dyDescent="0.25">
      <c r="I42" s="25">
        <v>38</v>
      </c>
    </row>
    <row r="43" spans="9:9" x14ac:dyDescent="0.25">
      <c r="I43" s="25">
        <v>39</v>
      </c>
    </row>
    <row r="44" spans="9:9" x14ac:dyDescent="0.25">
      <c r="I44" s="25">
        <v>40</v>
      </c>
    </row>
    <row r="45" spans="9:9" x14ac:dyDescent="0.25">
      <c r="I45" s="25">
        <v>41</v>
      </c>
    </row>
    <row r="46" spans="9:9" x14ac:dyDescent="0.25">
      <c r="I46" s="25">
        <v>42</v>
      </c>
    </row>
    <row r="47" spans="9:9" x14ac:dyDescent="0.25">
      <c r="I47" s="25">
        <v>43</v>
      </c>
    </row>
    <row r="48" spans="9:9" x14ac:dyDescent="0.25">
      <c r="I48" s="25">
        <v>44</v>
      </c>
    </row>
    <row r="49" spans="9:9" x14ac:dyDescent="0.25">
      <c r="I49" s="25">
        <v>45</v>
      </c>
    </row>
    <row r="50" spans="9:9" x14ac:dyDescent="0.25">
      <c r="I50" s="25">
        <v>46</v>
      </c>
    </row>
    <row r="51" spans="9:9" x14ac:dyDescent="0.25">
      <c r="I51" s="25">
        <v>47</v>
      </c>
    </row>
    <row r="52" spans="9:9" x14ac:dyDescent="0.25">
      <c r="I52" s="25">
        <v>48</v>
      </c>
    </row>
    <row r="53" spans="9:9" x14ac:dyDescent="0.25">
      <c r="I53" s="25">
        <v>49</v>
      </c>
    </row>
    <row r="54" spans="9:9" x14ac:dyDescent="0.25">
      <c r="I54" s="25">
        <v>50</v>
      </c>
    </row>
    <row r="55" spans="9:9" x14ac:dyDescent="0.25">
      <c r="I55" s="25">
        <v>51</v>
      </c>
    </row>
    <row r="56" spans="9:9" x14ac:dyDescent="0.25">
      <c r="I56" s="25">
        <v>52</v>
      </c>
    </row>
    <row r="57" spans="9:9" x14ac:dyDescent="0.25">
      <c r="I57" s="25">
        <v>53</v>
      </c>
    </row>
    <row r="58" spans="9:9" x14ac:dyDescent="0.25">
      <c r="I58" s="25">
        <v>54</v>
      </c>
    </row>
    <row r="59" spans="9:9" x14ac:dyDescent="0.25">
      <c r="I59" s="25">
        <v>55</v>
      </c>
    </row>
    <row r="60" spans="9:9" x14ac:dyDescent="0.25">
      <c r="I60" s="25">
        <v>56</v>
      </c>
    </row>
    <row r="61" spans="9:9" x14ac:dyDescent="0.25">
      <c r="I61" s="25">
        <v>57</v>
      </c>
    </row>
    <row r="62" spans="9:9" x14ac:dyDescent="0.25">
      <c r="I62" s="25">
        <v>58</v>
      </c>
    </row>
    <row r="63" spans="9:9" x14ac:dyDescent="0.25">
      <c r="I63" s="25">
        <v>59</v>
      </c>
    </row>
    <row r="64" spans="9:9" x14ac:dyDescent="0.25">
      <c r="I64" s="25">
        <v>60</v>
      </c>
    </row>
  </sheetData>
  <sheetProtection algorithmName="SHA-512" hashValue="ogdBynjLW7Q+gzPafxRKfl9yYuBtgwbK8ENosH+RqJs2P7Gbnt0/nZTmYUpb1PSjIu6Baat1LqWJ8EszxsS0Dg==" saltValue="T3S8Xk+hLZyZ3R25BnFD+A==" spinCount="100000" sheet="1" objects="1" scenarios="1"/>
  <mergeCells count="13">
    <mergeCell ref="C26:D26"/>
    <mergeCell ref="C20:D20"/>
    <mergeCell ref="C21:D21"/>
    <mergeCell ref="C22:D22"/>
    <mergeCell ref="C23:D23"/>
    <mergeCell ref="C24:D24"/>
    <mergeCell ref="C25:D25"/>
    <mergeCell ref="C19:D19"/>
    <mergeCell ref="B1:D2"/>
    <mergeCell ref="B3:D3"/>
    <mergeCell ref="B14:D14"/>
    <mergeCell ref="B15:D15"/>
    <mergeCell ref="B18:D18"/>
  </mergeCells>
  <conditionalFormatting sqref="D13">
    <cfRule type="containsText" dxfId="2" priority="1" operator="containsText" text="ALTA">
      <formula>NOT(ISERROR(SEARCH("ALTA",D13)))</formula>
    </cfRule>
    <cfRule type="containsText" dxfId="1" priority="2" operator="containsText" text="MEDIA">
      <formula>NOT(ISERROR(SEARCH("MEDIA",D13)))</formula>
    </cfRule>
    <cfRule type="containsText" dxfId="0" priority="3" operator="containsText" text="BAJA">
      <formula>NOT(ISERROR(SEARCH("BAJA",D13)))</formula>
    </cfRule>
  </conditionalFormatting>
  <pageMargins left="0.7" right="0.7" top="0.75" bottom="0.75" header="0.3" footer="0.3"/>
  <pageSetup orientation="portrait" horizontalDpi="4294967293"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Parametros!$A$30:$A$36</xm:f>
          </x14:formula1>
          <xm:sqref>C20:D25</xm:sqref>
        </x14:dataValidation>
        <x14:dataValidation type="list" allowBlank="1" showInputMessage="1" showErrorMessage="1">
          <x14:formula1>
            <xm:f>Parametros!$A$22:$A$27</xm:f>
          </x14:formula1>
          <xm:sqref>B20:B25</xm:sqref>
        </x14:dataValidation>
        <x14:dataValidation type="list" allowBlank="1" showInputMessage="1" showErrorMessage="1">
          <x14:formula1>
            <xm:f>Parametros!$E$4:$E$6</xm:f>
          </x14:formula1>
          <xm:sqref>D8</xm:sqref>
        </x14:dataValidation>
        <x14:dataValidation type="list" allowBlank="1" showInputMessage="1" showErrorMessage="1">
          <x14:formula1>
            <xm:f>Parametros!$H$4:$H$6</xm:f>
          </x14:formula1>
          <xm:sqref>D11</xm:sqref>
        </x14:dataValidation>
        <x14:dataValidation type="list" allowBlank="1" showInputMessage="1" showErrorMessage="1">
          <x14:formula1>
            <xm:f>Parametros!$F$4:$F$6</xm:f>
          </x14:formula1>
          <xm:sqref>D9</xm:sqref>
        </x14:dataValidation>
        <x14:dataValidation type="list" allowBlank="1" showInputMessage="1" showErrorMessage="1">
          <x14:formula1>
            <xm:f>Parametros!$A$4:$A$7</xm:f>
          </x14:formula1>
          <xm:sqref>D5</xm:sqref>
        </x14:dataValidation>
        <x14:dataValidation type="list" allowBlank="1" showInputMessage="1" showErrorMessage="1">
          <x14:formula1>
            <xm:f>Parametros!$G$4:$G$6</xm:f>
          </x14:formula1>
          <xm:sqref>D10</xm:sqref>
        </x14:dataValidation>
        <x14:dataValidation type="list" allowBlank="1" showInputMessage="1" showErrorMessage="1">
          <x14:formula1>
            <xm:f>Parametros!$D$4:$D$6</xm:f>
          </x14:formula1>
          <xm:sqref>D7</xm:sqref>
        </x14:dataValidation>
        <x14:dataValidation type="list" allowBlank="1" showInputMessage="1" showErrorMessage="1">
          <x14:formula1>
            <xm:f>Parametros!$C$4:$C$6</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6"/>
  <sheetViews>
    <sheetView workbookViewId="0">
      <selection activeCell="E9" sqref="E9"/>
    </sheetView>
  </sheetViews>
  <sheetFormatPr baseColWidth="10" defaultColWidth="9.140625" defaultRowHeight="15" x14ac:dyDescent="0.25"/>
  <cols>
    <col min="1" max="1" width="28.42578125" style="21" customWidth="1"/>
    <col min="2" max="2" width="22.42578125" style="7" customWidth="1"/>
    <col min="3" max="3" width="19.85546875" style="7" customWidth="1"/>
    <col min="4" max="4" width="24.7109375" style="7" customWidth="1"/>
    <col min="5" max="5" width="33" style="7" customWidth="1"/>
    <col min="6" max="6" width="27.7109375" style="7" customWidth="1"/>
    <col min="7" max="7" width="35.140625" style="7" customWidth="1"/>
    <col min="8" max="8" width="19.7109375" style="7" customWidth="1"/>
    <col min="9" max="9" width="22" style="7" customWidth="1"/>
    <col min="10" max="10" width="12.5703125" style="7" customWidth="1"/>
    <col min="11" max="16384" width="9.140625" style="7"/>
  </cols>
  <sheetData>
    <row r="2" spans="1:21" ht="15.75" thickBot="1" x14ac:dyDescent="0.3">
      <c r="A2" s="31" t="s">
        <v>51</v>
      </c>
    </row>
    <row r="3" spans="1:21" s="21" customFormat="1" ht="30.75" thickBot="1" x14ac:dyDescent="0.3">
      <c r="A3" s="48" t="s">
        <v>50</v>
      </c>
      <c r="B3" s="36" t="s">
        <v>18</v>
      </c>
      <c r="C3" s="41" t="s">
        <v>0</v>
      </c>
      <c r="D3" s="34" t="s">
        <v>49</v>
      </c>
      <c r="E3" s="34" t="s">
        <v>20</v>
      </c>
      <c r="F3" s="35" t="s">
        <v>26</v>
      </c>
      <c r="G3" s="34" t="s">
        <v>1</v>
      </c>
      <c r="H3" s="35" t="s">
        <v>30</v>
      </c>
      <c r="I3" s="33" t="s">
        <v>18</v>
      </c>
    </row>
    <row r="4" spans="1:21" s="23" customFormat="1" x14ac:dyDescent="0.25">
      <c r="A4" s="37" t="s">
        <v>2</v>
      </c>
      <c r="B4" s="38">
        <v>1</v>
      </c>
      <c r="C4" s="42" t="s">
        <v>34</v>
      </c>
      <c r="D4" s="43" t="s">
        <v>15</v>
      </c>
      <c r="E4" s="43" t="s">
        <v>21</v>
      </c>
      <c r="F4" s="22" t="s">
        <v>27</v>
      </c>
      <c r="G4" s="43" t="s">
        <v>68</v>
      </c>
      <c r="H4" s="22" t="s">
        <v>32</v>
      </c>
      <c r="I4" s="44">
        <v>1</v>
      </c>
    </row>
    <row r="5" spans="1:21" s="23" customFormat="1" ht="30" x14ac:dyDescent="0.25">
      <c r="A5" s="37" t="s">
        <v>3</v>
      </c>
      <c r="B5" s="38">
        <v>3</v>
      </c>
      <c r="C5" s="42" t="s">
        <v>35</v>
      </c>
      <c r="D5" s="43" t="s">
        <v>16</v>
      </c>
      <c r="E5" s="43" t="s">
        <v>22</v>
      </c>
      <c r="F5" s="22" t="s">
        <v>28</v>
      </c>
      <c r="G5" s="43" t="s">
        <v>33</v>
      </c>
      <c r="H5" s="22" t="s">
        <v>33</v>
      </c>
      <c r="I5" s="44">
        <v>3</v>
      </c>
    </row>
    <row r="6" spans="1:21" s="23" customFormat="1" ht="15.75" thickBot="1" x14ac:dyDescent="0.3">
      <c r="A6" s="37" t="s">
        <v>4</v>
      </c>
      <c r="B6" s="38">
        <v>4</v>
      </c>
      <c r="C6" s="45" t="s">
        <v>36</v>
      </c>
      <c r="D6" s="46" t="s">
        <v>17</v>
      </c>
      <c r="E6" s="46" t="s">
        <v>23</v>
      </c>
      <c r="F6" s="32" t="s">
        <v>29</v>
      </c>
      <c r="G6" s="46" t="s">
        <v>31</v>
      </c>
      <c r="H6" s="32" t="s">
        <v>31</v>
      </c>
      <c r="I6" s="47">
        <v>5</v>
      </c>
    </row>
    <row r="7" spans="1:21" s="21" customFormat="1" ht="15.75" thickBot="1" x14ac:dyDescent="0.3">
      <c r="A7" s="40" t="s">
        <v>5</v>
      </c>
      <c r="B7" s="39">
        <v>5</v>
      </c>
    </row>
    <row r="8" spans="1:21" s="21" customFormat="1" x14ac:dyDescent="0.25">
      <c r="B8" s="27"/>
      <c r="C8" s="28"/>
      <c r="D8" s="28"/>
      <c r="E8" s="28"/>
      <c r="F8" s="28"/>
      <c r="G8" s="28"/>
      <c r="H8" s="28"/>
      <c r="I8" s="28"/>
    </row>
    <row r="9" spans="1:21" ht="15.75" thickBot="1" x14ac:dyDescent="0.3">
      <c r="B9" s="21"/>
      <c r="C9" s="21"/>
    </row>
    <row r="10" spans="1:21" ht="30.75" thickBot="1" x14ac:dyDescent="0.3">
      <c r="A10" s="142" t="s">
        <v>12</v>
      </c>
      <c r="B10" s="143" t="s">
        <v>13</v>
      </c>
      <c r="C10" s="143" t="s">
        <v>37</v>
      </c>
      <c r="D10" s="144" t="s">
        <v>38</v>
      </c>
      <c r="E10" s="19"/>
      <c r="F10" s="12"/>
      <c r="G10" s="12"/>
      <c r="M10" s="12"/>
      <c r="N10" s="12"/>
      <c r="O10" s="12"/>
      <c r="P10" s="12"/>
      <c r="Q10" s="12"/>
      <c r="R10" s="12"/>
      <c r="S10" s="12"/>
      <c r="T10" s="12"/>
      <c r="U10" s="12"/>
    </row>
    <row r="11" spans="1:21" x14ac:dyDescent="0.25">
      <c r="A11" s="139" t="str">
        <f>+A3</f>
        <v>Tipo de proyecto</v>
      </c>
      <c r="B11" s="140" t="e">
        <f>+VLOOKUP('3.Complejidad Proyectos '!D5,Parametros!$A$3:$B$7,2,FALSE)</f>
        <v>#N/A</v>
      </c>
      <c r="C11" s="148" t="e">
        <f>+((B11-$B$4)/($B$7-$B$4))^2</f>
        <v>#N/A</v>
      </c>
      <c r="D11" s="141" t="e">
        <f>+'3.Complejidad Proyectos '!C5*Parametros!C11</f>
        <v>#N/A</v>
      </c>
      <c r="E11" s="20"/>
      <c r="F11" s="12"/>
      <c r="G11" s="12"/>
      <c r="M11" s="12"/>
      <c r="N11" s="12"/>
      <c r="O11" s="12"/>
      <c r="P11" s="12"/>
      <c r="Q11" s="12"/>
      <c r="R11" s="12"/>
      <c r="S11" s="12"/>
      <c r="T11" s="12"/>
      <c r="U11" s="12"/>
    </row>
    <row r="12" spans="1:21" x14ac:dyDescent="0.25">
      <c r="A12" s="49" t="str">
        <f>+C3</f>
        <v xml:space="preserve">Tiempo </v>
      </c>
      <c r="B12" s="20" t="e">
        <f>+VLOOKUP('3.Complejidad Proyectos '!D6,Parametros!$C$3:$I$6,7,FALSE)</f>
        <v>#N/A</v>
      </c>
      <c r="C12" s="145" t="e">
        <f t="shared" ref="C12:C17" si="0">+((B12-$B$4)/($B$7-$B$4))^2</f>
        <v>#N/A</v>
      </c>
      <c r="D12" s="50" t="e">
        <f>+'3.Complejidad Proyectos '!C6*Parametros!C12</f>
        <v>#N/A</v>
      </c>
      <c r="E12" s="20"/>
      <c r="F12" s="12"/>
      <c r="G12" s="12"/>
      <c r="M12" s="12"/>
      <c r="N12" s="12"/>
      <c r="O12" s="12"/>
      <c r="P12" s="12"/>
      <c r="Q12" s="12"/>
      <c r="R12" s="12"/>
      <c r="S12" s="12"/>
      <c r="T12" s="12"/>
      <c r="U12" s="12"/>
    </row>
    <row r="13" spans="1:21" x14ac:dyDescent="0.25">
      <c r="A13" s="49" t="str">
        <f>+D3</f>
        <v>Número de personas involucradas</v>
      </c>
      <c r="B13" s="20" t="e">
        <f>+VLOOKUP('3.Complejidad Proyectos '!D7,Parametros!$D$3:$I$6,6,FALSE)</f>
        <v>#N/A</v>
      </c>
      <c r="C13" s="145" t="e">
        <f t="shared" si="0"/>
        <v>#N/A</v>
      </c>
      <c r="D13" s="50" t="e">
        <f>+'3.Complejidad Proyectos '!C7*Parametros!C13</f>
        <v>#N/A</v>
      </c>
      <c r="E13" s="20"/>
      <c r="F13" s="12"/>
      <c r="G13" s="12"/>
      <c r="M13" s="12"/>
      <c r="N13" s="12"/>
      <c r="O13" s="12"/>
      <c r="P13" s="12"/>
      <c r="Q13" s="12"/>
      <c r="R13" s="12"/>
      <c r="S13" s="12"/>
      <c r="T13" s="12"/>
      <c r="U13" s="12"/>
    </row>
    <row r="14" spans="1:21" x14ac:dyDescent="0.25">
      <c r="A14" s="51" t="s">
        <v>20</v>
      </c>
      <c r="B14" s="20" t="e">
        <f>+VLOOKUP('3.Complejidad Proyectos '!D8,Parametros!$E$3:$I$6,5,FALSE)</f>
        <v>#N/A</v>
      </c>
      <c r="C14" s="145" t="e">
        <f t="shared" si="0"/>
        <v>#N/A</v>
      </c>
      <c r="D14" s="50" t="e">
        <f>+'3.Complejidad Proyectos '!C8*Parametros!C14</f>
        <v>#N/A</v>
      </c>
      <c r="E14" s="20"/>
      <c r="F14" s="12"/>
      <c r="G14" s="12"/>
      <c r="M14" s="12"/>
      <c r="N14" s="12"/>
      <c r="O14" s="12"/>
      <c r="P14" s="12"/>
      <c r="Q14" s="12"/>
      <c r="R14" s="12"/>
      <c r="S14" s="12"/>
      <c r="T14" s="12"/>
      <c r="U14" s="12"/>
    </row>
    <row r="15" spans="1:21" x14ac:dyDescent="0.25">
      <c r="A15" s="52" t="str">
        <f>+F3</f>
        <v>Número de Actores Involucrados</v>
      </c>
      <c r="B15" s="20" t="e">
        <f>+VLOOKUP('3.Complejidad Proyectos '!D9,Parametros!$F$3:$I$6,4,FALSE)</f>
        <v>#N/A</v>
      </c>
      <c r="C15" s="145" t="e">
        <f t="shared" si="0"/>
        <v>#N/A</v>
      </c>
      <c r="D15" s="50" t="e">
        <f>+'3.Complejidad Proyectos '!C9*Parametros!C15</f>
        <v>#N/A</v>
      </c>
      <c r="E15" s="20"/>
      <c r="F15" s="12"/>
      <c r="G15" s="12"/>
      <c r="M15" s="12"/>
      <c r="N15" s="12"/>
      <c r="O15" s="12"/>
      <c r="P15" s="12"/>
      <c r="Q15" s="12"/>
      <c r="R15" s="12"/>
      <c r="S15" s="12"/>
      <c r="T15" s="12"/>
      <c r="U15" s="12"/>
    </row>
    <row r="16" spans="1:21" x14ac:dyDescent="0.25">
      <c r="A16" s="52" t="str">
        <f>+G3</f>
        <v>Presupuesto</v>
      </c>
      <c r="B16" s="20" t="e">
        <f>+VLOOKUP('3.Complejidad Proyectos '!D10,Parametros!$G$3:$I$6,3,FALSE)</f>
        <v>#N/A</v>
      </c>
      <c r="C16" s="145" t="e">
        <f t="shared" si="0"/>
        <v>#N/A</v>
      </c>
      <c r="D16" s="50" t="e">
        <f>+'3.Complejidad Proyectos '!C10*Parametros!C16</f>
        <v>#N/A</v>
      </c>
      <c r="E16" s="24"/>
      <c r="M16" s="12"/>
      <c r="N16" s="12"/>
      <c r="O16" s="12"/>
      <c r="P16" s="12"/>
      <c r="Q16" s="12"/>
      <c r="R16" s="12"/>
      <c r="S16" s="12"/>
      <c r="T16" s="12"/>
      <c r="U16" s="12"/>
    </row>
    <row r="17" spans="1:21" ht="15.75" thickBot="1" x14ac:dyDescent="0.3">
      <c r="A17" s="53" t="str">
        <f>+H3</f>
        <v>Total contrapartida</v>
      </c>
      <c r="B17" s="54" t="e">
        <f>+VLOOKUP('3.Complejidad Proyectos '!D11,Parametros!$H$3:$I$6,2,FALSE)</f>
        <v>#N/A</v>
      </c>
      <c r="C17" s="149" t="e">
        <f t="shared" si="0"/>
        <v>#N/A</v>
      </c>
      <c r="D17" s="55" t="e">
        <f>+'3.Complejidad Proyectos '!C11*Parametros!C17</f>
        <v>#N/A</v>
      </c>
      <c r="E17" s="20"/>
      <c r="F17" s="12"/>
      <c r="G17" s="12"/>
      <c r="M17" s="12"/>
      <c r="N17" s="12"/>
      <c r="O17" s="12"/>
      <c r="P17" s="12"/>
      <c r="Q17" s="12"/>
      <c r="R17" s="12"/>
      <c r="S17" s="12"/>
      <c r="T17" s="12"/>
      <c r="U17" s="12"/>
    </row>
    <row r="18" spans="1:21" ht="19.5" thickBot="1" x14ac:dyDescent="0.35">
      <c r="B18" s="15"/>
      <c r="C18" s="146" t="s">
        <v>39</v>
      </c>
      <c r="D18" s="147" t="e">
        <f>+SUM(D11:D17)</f>
        <v>#N/A</v>
      </c>
      <c r="E18" s="15"/>
      <c r="M18" s="12"/>
      <c r="N18" s="12"/>
      <c r="O18" s="12"/>
      <c r="P18" s="12"/>
      <c r="Q18" s="12"/>
      <c r="R18" s="12"/>
      <c r="S18" s="12"/>
      <c r="T18" s="12"/>
      <c r="U18" s="12"/>
    </row>
    <row r="19" spans="1:21" ht="16.5" x14ac:dyDescent="0.25">
      <c r="B19" s="16"/>
      <c r="E19" s="17"/>
      <c r="H19" s="18"/>
      <c r="I19" s="18"/>
      <c r="M19" s="12"/>
      <c r="N19" s="12"/>
      <c r="O19" s="12"/>
      <c r="P19" s="12"/>
      <c r="Q19" s="12"/>
      <c r="R19" s="12"/>
      <c r="S19" s="12"/>
      <c r="T19" s="12"/>
      <c r="U19" s="12"/>
    </row>
    <row r="20" spans="1:21" ht="16.5" x14ac:dyDescent="0.25">
      <c r="A20" s="31" t="s">
        <v>40</v>
      </c>
      <c r="B20" s="16"/>
      <c r="E20" s="17"/>
      <c r="H20" s="18"/>
      <c r="I20" s="18"/>
      <c r="M20" s="12"/>
      <c r="N20" s="12"/>
      <c r="O20" s="12"/>
      <c r="P20" s="12"/>
      <c r="Q20" s="12"/>
      <c r="R20" s="12"/>
      <c r="S20" s="12"/>
      <c r="T20" s="12"/>
      <c r="U20" s="12"/>
    </row>
    <row r="21" spans="1:21" x14ac:dyDescent="0.25">
      <c r="A21" s="31" t="s">
        <v>46</v>
      </c>
      <c r="B21" s="12"/>
      <c r="C21" s="12"/>
      <c r="G21" s="12"/>
      <c r="H21" s="13"/>
      <c r="I21" s="13"/>
      <c r="J21" s="12"/>
      <c r="K21" s="12"/>
      <c r="L21" s="12"/>
      <c r="M21" s="12"/>
      <c r="N21" s="12"/>
      <c r="O21" s="12"/>
      <c r="P21" s="12"/>
      <c r="Q21" s="12"/>
      <c r="R21" s="12"/>
      <c r="S21" s="12"/>
      <c r="T21" s="12"/>
      <c r="U21" s="12"/>
    </row>
    <row r="22" spans="1:21" x14ac:dyDescent="0.25">
      <c r="A22" s="21" t="s">
        <v>42</v>
      </c>
      <c r="B22" s="12"/>
      <c r="C22" s="12"/>
      <c r="G22" s="12"/>
      <c r="H22" s="13"/>
      <c r="I22" s="13"/>
      <c r="J22" s="12"/>
      <c r="K22" s="12"/>
      <c r="L22" s="12"/>
      <c r="M22" s="12"/>
      <c r="N22" s="12"/>
      <c r="O22" s="12"/>
      <c r="P22" s="12"/>
      <c r="Q22" s="12"/>
      <c r="R22" s="12"/>
      <c r="S22" s="12"/>
      <c r="T22" s="12"/>
      <c r="U22" s="12"/>
    </row>
    <row r="23" spans="1:21" x14ac:dyDescent="0.25">
      <c r="A23" s="21" t="s">
        <v>47</v>
      </c>
      <c r="B23" s="12"/>
      <c r="C23" s="12"/>
      <c r="D23" s="12"/>
      <c r="E23" s="12"/>
      <c r="F23" s="12"/>
      <c r="G23" s="12"/>
      <c r="H23" s="12"/>
      <c r="I23" s="12"/>
      <c r="J23" s="12"/>
      <c r="K23" s="12"/>
      <c r="L23" s="12"/>
      <c r="M23" s="12"/>
      <c r="N23" s="12"/>
      <c r="O23" s="12"/>
      <c r="P23" s="12"/>
      <c r="Q23" s="12"/>
      <c r="R23" s="12"/>
      <c r="S23" s="12"/>
      <c r="T23" s="12"/>
      <c r="U23" s="12"/>
    </row>
    <row r="24" spans="1:21" x14ac:dyDescent="0.25">
      <c r="A24" s="21" t="s">
        <v>43</v>
      </c>
    </row>
    <row r="25" spans="1:21" x14ac:dyDescent="0.25">
      <c r="A25" s="21" t="s">
        <v>44</v>
      </c>
    </row>
    <row r="26" spans="1:21" x14ac:dyDescent="0.25">
      <c r="A26" s="26" t="s">
        <v>45</v>
      </c>
    </row>
    <row r="27" spans="1:21" x14ac:dyDescent="0.25">
      <c r="A27" s="26" t="s">
        <v>48</v>
      </c>
    </row>
    <row r="29" spans="1:21" x14ac:dyDescent="0.25">
      <c r="A29" s="56" t="s">
        <v>53</v>
      </c>
    </row>
    <row r="30" spans="1:21" x14ac:dyDescent="0.25">
      <c r="A30" s="26" t="s">
        <v>54</v>
      </c>
    </row>
    <row r="31" spans="1:21" x14ac:dyDescent="0.25">
      <c r="A31" s="26" t="s">
        <v>55</v>
      </c>
    </row>
    <row r="32" spans="1:21" x14ac:dyDescent="0.25">
      <c r="A32" s="26" t="s">
        <v>59</v>
      </c>
    </row>
    <row r="33" spans="1:1" x14ac:dyDescent="0.25">
      <c r="A33" s="26" t="s">
        <v>60</v>
      </c>
    </row>
    <row r="34" spans="1:1" x14ac:dyDescent="0.25">
      <c r="A34" s="26" t="s">
        <v>56</v>
      </c>
    </row>
    <row r="35" spans="1:1" x14ac:dyDescent="0.25">
      <c r="A35" s="26" t="s">
        <v>58</v>
      </c>
    </row>
    <row r="36" spans="1:1" x14ac:dyDescent="0.25">
      <c r="A36" s="26" t="s">
        <v>57</v>
      </c>
    </row>
  </sheetData>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B9" sqref="B9:D9"/>
    </sheetView>
  </sheetViews>
  <sheetFormatPr baseColWidth="10" defaultRowHeight="15" x14ac:dyDescent="0.25"/>
  <cols>
    <col min="1" max="1" width="44.28515625" style="82" customWidth="1"/>
    <col min="2" max="2" width="18.85546875" style="82" customWidth="1"/>
    <col min="3" max="3" width="19.140625" style="82" customWidth="1"/>
    <col min="4" max="4" width="21.85546875" style="82" customWidth="1"/>
    <col min="5" max="16384" width="11.42578125" style="82"/>
  </cols>
  <sheetData>
    <row r="1" spans="1:5" ht="15" customHeight="1" x14ac:dyDescent="0.25">
      <c r="A1" s="502"/>
      <c r="B1" s="513" t="s">
        <v>112</v>
      </c>
      <c r="C1" s="514"/>
      <c r="D1" s="505" t="s">
        <v>238</v>
      </c>
      <c r="E1" s="81"/>
    </row>
    <row r="2" spans="1:5" ht="15" customHeight="1" x14ac:dyDescent="0.25">
      <c r="A2" s="503"/>
      <c r="B2" s="515"/>
      <c r="C2" s="516"/>
      <c r="D2" s="506"/>
      <c r="E2" s="81"/>
    </row>
    <row r="3" spans="1:5" ht="15" customHeight="1" x14ac:dyDescent="0.25">
      <c r="A3" s="503"/>
      <c r="B3" s="515"/>
      <c r="C3" s="516"/>
      <c r="D3" s="506"/>
      <c r="E3" s="81"/>
    </row>
    <row r="4" spans="1:5" ht="15.75" customHeight="1" thickBot="1" x14ac:dyDescent="0.3">
      <c r="A4" s="504"/>
      <c r="B4" s="517"/>
      <c r="C4" s="518"/>
      <c r="D4" s="507"/>
      <c r="E4" s="81"/>
    </row>
    <row r="5" spans="1:5" ht="16.5" x14ac:dyDescent="0.3">
      <c r="A5" s="510" t="s">
        <v>100</v>
      </c>
      <c r="B5" s="511"/>
      <c r="C5" s="511"/>
      <c r="D5" s="511"/>
      <c r="E5" s="83"/>
    </row>
    <row r="6" spans="1:5" ht="16.5" x14ac:dyDescent="0.3">
      <c r="A6" s="113" t="s">
        <v>120</v>
      </c>
      <c r="B6" s="296"/>
      <c r="C6" s="106" t="s">
        <v>119</v>
      </c>
      <c r="D6" s="295"/>
      <c r="E6" s="84"/>
    </row>
    <row r="7" spans="1:5" ht="16.5" x14ac:dyDescent="0.3">
      <c r="A7" s="114" t="s">
        <v>101</v>
      </c>
      <c r="B7" s="512">
        <f>+'1.Formato de creación QUIPU'!B7:G7</f>
        <v>0</v>
      </c>
      <c r="C7" s="512"/>
      <c r="D7" s="512"/>
      <c r="E7" s="84"/>
    </row>
    <row r="8" spans="1:5" ht="16.5" x14ac:dyDescent="0.3">
      <c r="A8" s="115" t="s">
        <v>102</v>
      </c>
      <c r="B8" s="508"/>
      <c r="C8" s="508"/>
      <c r="D8" s="508"/>
      <c r="E8" s="84"/>
    </row>
    <row r="9" spans="1:5" ht="16.5" x14ac:dyDescent="0.3">
      <c r="A9" s="116" t="s">
        <v>103</v>
      </c>
      <c r="B9" s="508"/>
      <c r="C9" s="508"/>
      <c r="D9" s="508"/>
      <c r="E9" s="84"/>
    </row>
    <row r="10" spans="1:5" ht="16.5" x14ac:dyDescent="0.3">
      <c r="A10" s="115" t="s">
        <v>104</v>
      </c>
      <c r="B10" s="508"/>
      <c r="C10" s="508"/>
      <c r="D10" s="508"/>
      <c r="E10" s="84"/>
    </row>
    <row r="11" spans="1:5" ht="16.5" x14ac:dyDescent="0.3">
      <c r="A11" s="115" t="s">
        <v>105</v>
      </c>
      <c r="B11" s="509"/>
      <c r="C11" s="509"/>
      <c r="D11" s="509"/>
      <c r="E11" s="84"/>
    </row>
    <row r="12" spans="1:5" ht="33" x14ac:dyDescent="0.3">
      <c r="A12" s="107"/>
      <c r="B12" s="78" t="s">
        <v>106</v>
      </c>
      <c r="C12" s="80" t="s">
        <v>107</v>
      </c>
      <c r="D12" s="73" t="s">
        <v>108</v>
      </c>
      <c r="E12" s="84"/>
    </row>
    <row r="13" spans="1:5" ht="16.5" x14ac:dyDescent="0.3">
      <c r="A13" s="79" t="s">
        <v>109</v>
      </c>
      <c r="B13" s="75">
        <f>+SUM(B14:B37)</f>
        <v>0</v>
      </c>
      <c r="C13" s="75">
        <f>+SUM(C14:C37)</f>
        <v>0</v>
      </c>
      <c r="D13" s="76">
        <f t="shared" ref="D13" si="0">C13-B13</f>
        <v>0</v>
      </c>
      <c r="E13" s="83"/>
    </row>
    <row r="14" spans="1:5" ht="16.5" x14ac:dyDescent="0.25">
      <c r="A14" s="108" t="str">
        <f>+'1.Formato de creación QUIPU'!A28</f>
        <v>Remuneración de Servicios Técnicos</v>
      </c>
      <c r="B14" s="77">
        <f>+'1.Formato de creación QUIPU'!H28</f>
        <v>0</v>
      </c>
      <c r="C14" s="111"/>
      <c r="D14" s="112">
        <f>C14-B14</f>
        <v>0</v>
      </c>
      <c r="E14" s="85"/>
    </row>
    <row r="15" spans="1:5" ht="16.5" x14ac:dyDescent="0.25">
      <c r="A15" s="108" t="str">
        <f>+'1.Formato de creación QUIPU'!A29</f>
        <v xml:space="preserve">Estímulo estudiantes </v>
      </c>
      <c r="B15" s="77">
        <f>+'1.Formato de creación QUIPU'!H29</f>
        <v>0</v>
      </c>
      <c r="C15" s="111"/>
      <c r="D15" s="112">
        <f t="shared" ref="D15:D39" si="1">C15-B15</f>
        <v>0</v>
      </c>
      <c r="E15" s="85"/>
    </row>
    <row r="16" spans="1:5" ht="16.5" x14ac:dyDescent="0.25">
      <c r="A16" s="108" t="str">
        <f>+'1.Formato de creación QUIPU'!A30</f>
        <v>Compra de equipo</v>
      </c>
      <c r="B16" s="77">
        <f>+'1.Formato de creación QUIPU'!H30</f>
        <v>0</v>
      </c>
      <c r="C16" s="111"/>
      <c r="D16" s="112">
        <f t="shared" si="1"/>
        <v>0</v>
      </c>
      <c r="E16" s="85"/>
    </row>
    <row r="17" spans="1:5" ht="16.5" x14ac:dyDescent="0.25">
      <c r="A17" s="108" t="str">
        <f>+'1.Formato de creación QUIPU'!A31</f>
        <v>Materiales y suministros</v>
      </c>
      <c r="B17" s="77">
        <f>+'1.Formato de creación QUIPU'!H31</f>
        <v>0</v>
      </c>
      <c r="C17" s="111"/>
      <c r="D17" s="112">
        <f t="shared" si="1"/>
        <v>0</v>
      </c>
      <c r="E17" s="85"/>
    </row>
    <row r="18" spans="1:5" ht="16.5" x14ac:dyDescent="0.25">
      <c r="A18" s="108" t="str">
        <f>+'1.Formato de creación QUIPU'!A32</f>
        <v>Compra de Material Bibliografico</v>
      </c>
      <c r="B18" s="77">
        <f>+'1.Formato de creación QUIPU'!H32</f>
        <v>0</v>
      </c>
      <c r="C18" s="111"/>
      <c r="D18" s="112">
        <f t="shared" si="1"/>
        <v>0</v>
      </c>
      <c r="E18" s="85"/>
    </row>
    <row r="19" spans="1:5" ht="16.5" x14ac:dyDescent="0.25">
      <c r="A19" s="108" t="str">
        <f>+'1.Formato de creación QUIPU'!A33</f>
        <v>Mantenimiento</v>
      </c>
      <c r="B19" s="77">
        <f>+'1.Formato de creación QUIPU'!H33</f>
        <v>0</v>
      </c>
      <c r="C19" s="111"/>
      <c r="D19" s="112">
        <f t="shared" si="1"/>
        <v>0</v>
      </c>
      <c r="E19" s="85"/>
    </row>
    <row r="20" spans="1:5" ht="16.5" x14ac:dyDescent="0.25">
      <c r="A20" s="108" t="str">
        <f>+'1.Formato de creación QUIPU'!A34</f>
        <v>Servicios públicos</v>
      </c>
      <c r="B20" s="77">
        <f>+'1.Formato de creación QUIPU'!H34</f>
        <v>0</v>
      </c>
      <c r="C20" s="111"/>
      <c r="D20" s="112">
        <f t="shared" si="1"/>
        <v>0</v>
      </c>
      <c r="E20" s="85"/>
    </row>
    <row r="21" spans="1:5" ht="16.5" x14ac:dyDescent="0.25">
      <c r="A21" s="108" t="str">
        <f>+'1.Formato de creación QUIPU'!A35</f>
        <v>Arrendamiento</v>
      </c>
      <c r="B21" s="77">
        <f>+'1.Formato de creación QUIPU'!H35</f>
        <v>0</v>
      </c>
      <c r="C21" s="111"/>
      <c r="D21" s="112">
        <f t="shared" si="1"/>
        <v>0</v>
      </c>
      <c r="E21" s="85"/>
    </row>
    <row r="22" spans="1:5" ht="16.5" x14ac:dyDescent="0.25">
      <c r="A22" s="108" t="str">
        <f>+'1.Formato de creación QUIPU'!A36</f>
        <v xml:space="preserve"> Capacitación</v>
      </c>
      <c r="B22" s="77">
        <f>+'1.Formato de creación QUIPU'!H36</f>
        <v>0</v>
      </c>
      <c r="C22" s="111"/>
      <c r="D22" s="112">
        <f t="shared" si="1"/>
        <v>0</v>
      </c>
      <c r="E22" s="85"/>
    </row>
    <row r="23" spans="1:5" ht="16.5" x14ac:dyDescent="0.25">
      <c r="A23" s="108" t="str">
        <f>+'1.Formato de creación QUIPU'!A37</f>
        <v>Viáticos y gastos de viaje</v>
      </c>
      <c r="B23" s="77">
        <f>+'1.Formato de creación QUIPU'!H37</f>
        <v>0</v>
      </c>
      <c r="C23" s="111"/>
      <c r="D23" s="112">
        <f t="shared" si="1"/>
        <v>0</v>
      </c>
      <c r="E23" s="85"/>
    </row>
    <row r="24" spans="1:5" ht="16.5" x14ac:dyDescent="0.25">
      <c r="A24" s="108" t="str">
        <f>+'1.Formato de creación QUIPU'!A38</f>
        <v>Impresos y publicaciones</v>
      </c>
      <c r="B24" s="77">
        <f>+'1.Formato de creación QUIPU'!H38</f>
        <v>0</v>
      </c>
      <c r="C24" s="111"/>
      <c r="D24" s="112">
        <f t="shared" si="1"/>
        <v>0</v>
      </c>
      <c r="E24" s="85"/>
    </row>
    <row r="25" spans="1:5" ht="16.5" x14ac:dyDescent="0.25">
      <c r="A25" s="108" t="str">
        <f>+'1.Formato de creación QUIPU'!A39</f>
        <v>Comunicaciones y transporte</v>
      </c>
      <c r="B25" s="77">
        <f>+'1.Formato de creación QUIPU'!H39</f>
        <v>0</v>
      </c>
      <c r="C25" s="111"/>
      <c r="D25" s="112">
        <f t="shared" si="1"/>
        <v>0</v>
      </c>
      <c r="E25" s="85"/>
    </row>
    <row r="26" spans="1:5" ht="16.5" x14ac:dyDescent="0.25">
      <c r="A26" s="108" t="str">
        <f>+'1.Formato de creación QUIPU'!A40</f>
        <v>Seguros</v>
      </c>
      <c r="B26" s="77">
        <f>+'1.Formato de creación QUIPU'!H40</f>
        <v>0</v>
      </c>
      <c r="C26" s="111"/>
      <c r="D26" s="112">
        <f t="shared" si="1"/>
        <v>0</v>
      </c>
      <c r="E26" s="85"/>
    </row>
    <row r="27" spans="1:5" ht="16.5" x14ac:dyDescent="0.25">
      <c r="A27" s="108" t="str">
        <f>+'1.Formato de creación QUIPU'!A41</f>
        <v>Impuestos, Contribuciones y multas</v>
      </c>
      <c r="B27" s="77">
        <f>+'1.Formato de creación QUIPU'!H41</f>
        <v>0</v>
      </c>
      <c r="C27" s="111"/>
      <c r="D27" s="112">
        <f t="shared" si="1"/>
        <v>0</v>
      </c>
      <c r="E27" s="85"/>
    </row>
    <row r="28" spans="1:5" ht="16.5" x14ac:dyDescent="0.25">
      <c r="A28" s="108" t="str">
        <f>+'1.Formato de creación QUIPU'!A42</f>
        <v xml:space="preserve">Apoyo logístico </v>
      </c>
      <c r="B28" s="77">
        <f>+'1.Formato de creación QUIPU'!H42</f>
        <v>0</v>
      </c>
      <c r="C28" s="111"/>
      <c r="D28" s="112">
        <f t="shared" si="1"/>
        <v>0</v>
      </c>
      <c r="E28" s="85"/>
    </row>
    <row r="29" spans="1:5" ht="16.5" x14ac:dyDescent="0.25">
      <c r="A29" s="108" t="s">
        <v>141</v>
      </c>
      <c r="B29" s="77">
        <f>+'1.Formato de creación QUIPU'!H43</f>
        <v>0</v>
      </c>
      <c r="C29" s="111"/>
      <c r="D29" s="112">
        <f t="shared" si="1"/>
        <v>0</v>
      </c>
      <c r="E29" s="85"/>
    </row>
    <row r="30" spans="1:5" ht="16.5" x14ac:dyDescent="0.25">
      <c r="A30" s="108" t="str">
        <f>+'1.Formato de creación QUIPU'!A44</f>
        <v>O I - adquisición de bienes</v>
      </c>
      <c r="B30" s="77">
        <f>+'1.Formato de creación QUIPU'!H44</f>
        <v>0</v>
      </c>
      <c r="C30" s="111"/>
      <c r="D30" s="112">
        <f t="shared" si="1"/>
        <v>0</v>
      </c>
      <c r="E30" s="85"/>
    </row>
    <row r="31" spans="1:5" ht="16.5" x14ac:dyDescent="0.25">
      <c r="A31" s="108" t="str">
        <f>+'1.Formato de creación QUIPU'!A45</f>
        <v>O. I - adquisición de servicios Extensión</v>
      </c>
      <c r="B31" s="77">
        <f>+'1.Formato de creación QUIPU'!H45</f>
        <v>0</v>
      </c>
      <c r="C31" s="111"/>
      <c r="D31" s="112">
        <f t="shared" si="1"/>
        <v>0</v>
      </c>
      <c r="E31" s="85"/>
    </row>
    <row r="32" spans="1:5" ht="16.5" x14ac:dyDescent="0.25">
      <c r="A32" s="108" t="str">
        <f>+'1.Formato de creación QUIPU'!A46</f>
        <v>O. I - Impresos y Publicaciones</v>
      </c>
      <c r="B32" s="77">
        <f>+'1.Formato de creación QUIPU'!H46</f>
        <v>0</v>
      </c>
      <c r="C32" s="111"/>
      <c r="D32" s="112">
        <f t="shared" si="1"/>
        <v>0</v>
      </c>
      <c r="E32" s="85"/>
    </row>
    <row r="33" spans="1:5" ht="16.5" x14ac:dyDescent="0.25">
      <c r="A33" s="108" t="str">
        <f>+'1.Formato de creación QUIPU'!A47</f>
        <v>O. I - Adquisición Arrendamientos</v>
      </c>
      <c r="B33" s="77">
        <f>+'1.Formato de creación QUIPU'!H47</f>
        <v>0</v>
      </c>
      <c r="C33" s="111"/>
      <c r="D33" s="112">
        <f t="shared" si="1"/>
        <v>0</v>
      </c>
      <c r="E33" s="85"/>
    </row>
    <row r="34" spans="1:5" ht="16.5" x14ac:dyDescent="0.25">
      <c r="A34" s="108" t="str">
        <f>+'1.Formato de creación QUIPU'!A48</f>
        <v>O. I - Adquisición Servicios de Comunicación</v>
      </c>
      <c r="B34" s="77">
        <f>+'1.Formato de creación QUIPU'!H48</f>
        <v>0</v>
      </c>
      <c r="C34" s="111"/>
      <c r="D34" s="112">
        <f t="shared" si="1"/>
        <v>0</v>
      </c>
      <c r="E34" s="85"/>
    </row>
    <row r="35" spans="1:5" ht="16.5" x14ac:dyDescent="0.25">
      <c r="A35" s="108" t="str">
        <f>+'1.Formato de creación QUIPU'!A49</f>
        <v>O. I - Adquisición por otras ventas de Servicios</v>
      </c>
      <c r="B35" s="77">
        <f>+'1.Formato de creación QUIPU'!H49</f>
        <v>0</v>
      </c>
      <c r="C35" s="111"/>
      <c r="D35" s="112">
        <f t="shared" si="1"/>
        <v>0</v>
      </c>
      <c r="E35" s="85"/>
    </row>
    <row r="36" spans="1:5" ht="16.5" x14ac:dyDescent="0.25">
      <c r="A36" s="108" t="str">
        <f>+'1.Formato de creación QUIPU'!A50</f>
        <v>O. I- Aportes sin contraprestación</v>
      </c>
      <c r="B36" s="77">
        <f>+'1.Formato de creación QUIPU'!H50</f>
        <v>0</v>
      </c>
      <c r="C36" s="111"/>
      <c r="D36" s="112">
        <f t="shared" si="1"/>
        <v>0</v>
      </c>
      <c r="E36" s="85"/>
    </row>
    <row r="37" spans="1:5" ht="16.5" x14ac:dyDescent="0.25">
      <c r="A37" s="108" t="str">
        <f>+'1.Formato de creación QUIPU'!A51</f>
        <v>Otros Gastos Generales por Adquisición de Servicios</v>
      </c>
      <c r="B37" s="77">
        <f>+'1.Formato de creación QUIPU'!H51</f>
        <v>0</v>
      </c>
      <c r="C37" s="111"/>
      <c r="D37" s="112">
        <f t="shared" si="1"/>
        <v>0</v>
      </c>
      <c r="E37" s="85"/>
    </row>
    <row r="38" spans="1:5" ht="16.5" x14ac:dyDescent="0.3">
      <c r="A38" s="109" t="s">
        <v>110</v>
      </c>
      <c r="B38" s="77"/>
      <c r="C38" s="111"/>
      <c r="D38" s="112">
        <f t="shared" si="1"/>
        <v>0</v>
      </c>
      <c r="E38" s="83"/>
    </row>
    <row r="39" spans="1:5" ht="16.5" x14ac:dyDescent="0.3">
      <c r="A39" s="110" t="s">
        <v>111</v>
      </c>
      <c r="B39" s="77"/>
      <c r="C39" s="111"/>
      <c r="D39" s="112">
        <f t="shared" si="1"/>
        <v>0</v>
      </c>
      <c r="E39" s="83"/>
    </row>
    <row r="40" spans="1:5" ht="78.75" customHeight="1" x14ac:dyDescent="0.3">
      <c r="A40" s="117" t="s">
        <v>140</v>
      </c>
      <c r="B40" s="499"/>
      <c r="C40" s="500"/>
      <c r="D40" s="501"/>
      <c r="E40" s="83"/>
    </row>
    <row r="41" spans="1:5" x14ac:dyDescent="0.25">
      <c r="A41" s="118" t="s">
        <v>113</v>
      </c>
      <c r="B41" s="121"/>
      <c r="C41" s="122"/>
      <c r="D41" s="123"/>
      <c r="E41" s="85"/>
    </row>
    <row r="42" spans="1:5" x14ac:dyDescent="0.25">
      <c r="A42" s="118"/>
      <c r="B42" s="124"/>
      <c r="C42" s="125"/>
      <c r="D42" s="126"/>
      <c r="E42" s="85"/>
    </row>
    <row r="43" spans="1:5" x14ac:dyDescent="0.25">
      <c r="A43" s="118" t="s">
        <v>114</v>
      </c>
      <c r="B43" s="127"/>
      <c r="C43" s="122"/>
      <c r="D43" s="123"/>
      <c r="E43" s="85"/>
    </row>
    <row r="44" spans="1:5" ht="16.5" x14ac:dyDescent="0.3">
      <c r="A44" s="119"/>
      <c r="B44" s="128"/>
      <c r="C44" s="129"/>
      <c r="D44" s="130"/>
      <c r="E44" s="83"/>
    </row>
    <row r="45" spans="1:5" ht="16.5" x14ac:dyDescent="0.3">
      <c r="A45" s="120"/>
      <c r="B45" s="128"/>
      <c r="C45" s="128"/>
      <c r="D45" s="128"/>
      <c r="E45" s="83"/>
    </row>
    <row r="46" spans="1:5" ht="16.5" x14ac:dyDescent="0.3">
      <c r="A46" s="119" t="s">
        <v>115</v>
      </c>
      <c r="B46" s="128"/>
      <c r="C46" s="131" t="s">
        <v>116</v>
      </c>
      <c r="D46" s="128"/>
      <c r="E46" s="83"/>
    </row>
    <row r="47" spans="1:5" ht="16.5" x14ac:dyDescent="0.3">
      <c r="A47" s="120" t="s">
        <v>117</v>
      </c>
      <c r="B47" s="128"/>
      <c r="C47" s="128" t="s">
        <v>118</v>
      </c>
      <c r="D47" s="128"/>
      <c r="E47" s="83"/>
    </row>
  </sheetData>
  <protectedRanges>
    <protectedRange sqref="B6 D6" name="Rango3_1"/>
    <protectedRange sqref="B14:B39" name="Rango1_2"/>
    <protectedRange sqref="C15:C37" name="Rango1_1_1"/>
  </protectedRanges>
  <mergeCells count="10">
    <mergeCell ref="B40:D40"/>
    <mergeCell ref="A1:A4"/>
    <mergeCell ref="D1:D4"/>
    <mergeCell ref="B10:D10"/>
    <mergeCell ref="B11:D11"/>
    <mergeCell ref="A5:D5"/>
    <mergeCell ref="B7:D7"/>
    <mergeCell ref="B8:D8"/>
    <mergeCell ref="B1:C4"/>
    <mergeCell ref="B9:D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K23"/>
  <sheetViews>
    <sheetView topLeftCell="J1" workbookViewId="0">
      <selection activeCell="K22" sqref="K22"/>
    </sheetView>
  </sheetViews>
  <sheetFormatPr baseColWidth="10" defaultRowHeight="15" x14ac:dyDescent="0.25"/>
  <cols>
    <col min="10" max="10" width="25.42578125" customWidth="1"/>
    <col min="11" max="11" width="38.5703125" customWidth="1"/>
  </cols>
  <sheetData>
    <row r="2" spans="10:11" ht="15.75" thickBot="1" x14ac:dyDescent="0.3"/>
    <row r="3" spans="10:11" ht="17.25" thickBot="1" x14ac:dyDescent="0.3">
      <c r="J3" s="8" t="s">
        <v>10</v>
      </c>
      <c r="K3" s="58" t="s">
        <v>12</v>
      </c>
    </row>
    <row r="4" spans="10:11" ht="57" x14ac:dyDescent="0.25">
      <c r="J4" s="57" t="s">
        <v>6</v>
      </c>
      <c r="K4" s="59" t="s">
        <v>64</v>
      </c>
    </row>
    <row r="5" spans="10:11" ht="42.75" x14ac:dyDescent="0.25">
      <c r="J5" s="2" t="s">
        <v>7</v>
      </c>
      <c r="K5" s="60" t="s">
        <v>65</v>
      </c>
    </row>
    <row r="6" spans="10:11" ht="42.75" x14ac:dyDescent="0.25">
      <c r="J6" s="2" t="s">
        <v>8</v>
      </c>
      <c r="K6" s="60" t="s">
        <v>62</v>
      </c>
    </row>
    <row r="7" spans="10:11" ht="42.75" x14ac:dyDescent="0.25">
      <c r="J7" s="2" t="s">
        <v>20</v>
      </c>
      <c r="K7" s="60" t="s">
        <v>63</v>
      </c>
    </row>
    <row r="8" spans="10:11" ht="42.75" x14ac:dyDescent="0.25">
      <c r="J8" s="2" t="s">
        <v>24</v>
      </c>
      <c r="K8" s="61" t="s">
        <v>66</v>
      </c>
    </row>
    <row r="9" spans="10:11" ht="42.75" x14ac:dyDescent="0.25">
      <c r="J9" s="2" t="s">
        <v>9</v>
      </c>
      <c r="K9" s="61" t="s">
        <v>69</v>
      </c>
    </row>
    <row r="10" spans="10:11" ht="43.5" thickBot="1" x14ac:dyDescent="0.3">
      <c r="J10" s="4" t="s">
        <v>25</v>
      </c>
      <c r="K10" s="62" t="s">
        <v>67</v>
      </c>
    </row>
    <row r="13" spans="10:11" x14ac:dyDescent="0.25">
      <c r="J13">
        <v>0</v>
      </c>
    </row>
    <row r="14" spans="10:11" x14ac:dyDescent="0.25">
      <c r="J14">
        <v>1</v>
      </c>
    </row>
    <row r="15" spans="10:11" x14ac:dyDescent="0.25">
      <c r="J15">
        <v>2</v>
      </c>
    </row>
    <row r="16" spans="10:11" x14ac:dyDescent="0.25">
      <c r="J16">
        <v>3</v>
      </c>
    </row>
    <row r="17" spans="10:10" x14ac:dyDescent="0.25">
      <c r="J17">
        <v>4</v>
      </c>
    </row>
    <row r="18" spans="10:10" x14ac:dyDescent="0.25">
      <c r="J18">
        <v>5</v>
      </c>
    </row>
    <row r="19" spans="10:10" x14ac:dyDescent="0.25">
      <c r="J19">
        <v>6</v>
      </c>
    </row>
    <row r="20" spans="10:10" x14ac:dyDescent="0.25">
      <c r="J20">
        <v>7</v>
      </c>
    </row>
    <row r="21" spans="10:10" x14ac:dyDescent="0.25">
      <c r="J21">
        <v>8</v>
      </c>
    </row>
    <row r="22" spans="10:10" x14ac:dyDescent="0.25">
      <c r="J22">
        <v>9</v>
      </c>
    </row>
    <row r="23" spans="10:10" x14ac:dyDescent="0.25">
      <c r="J23">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1.Formato de creación QUIPU</vt:lpstr>
      <vt:lpstr>2. Presupuesto Detallado</vt:lpstr>
      <vt:lpstr>Resumen</vt:lpstr>
      <vt:lpstr>3.Complejidad Proyectos </vt:lpstr>
      <vt:lpstr>Parametros</vt:lpstr>
      <vt:lpstr>4.Formato para Liquidación</vt:lpstr>
      <vt:lpstr>Hoja1</vt:lpstr>
      <vt:lpstr>'1.Formato de creación QUIPU'!Área_de_impresión</vt:lpstr>
    </vt:vector>
  </TitlesOfParts>
  <Company>UNALMED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Gerson Miguel Bedoya Lozano</cp:lastModifiedBy>
  <cp:lastPrinted>2018-02-15T17:17:24Z</cp:lastPrinted>
  <dcterms:created xsi:type="dcterms:W3CDTF">2013-12-27T21:11:14Z</dcterms:created>
  <dcterms:modified xsi:type="dcterms:W3CDTF">2019-01-10T20:19:29Z</dcterms:modified>
</cp:coreProperties>
</file>